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iddleoffice\5. Kapital\Pilar 3\2020\Q3\"/>
    </mc:Choice>
  </mc:AlternateContent>
  <xr:revisionPtr revIDLastSave="0" documentId="13_ncr:1_{AEAC8E53-097B-4974-911A-9DDE099EFEB7}" xr6:coauthVersionLast="45" xr6:coauthVersionMax="45" xr10:uidLastSave="{00000000-0000-0000-0000-000000000000}"/>
  <workbookProtection workbookAlgorithmName="SHA-512" workbookHashValue="ucTe0rBmu8VCK5vrqQvtfm7rTPOQ391BT+sL+8J6AWDlW9tKGbcJtYsFb/rFrHhOAtqm/2We4nWOSjMhvzYk+g==" workbookSaltValue="dDRWWPN29JuEogcOpodDHA==" workbookSpinCount="100000" lockStructure="1"/>
  <bookViews>
    <workbookView xWindow="19090" yWindow="-110" windowWidth="19420" windowHeight="11620" xr2:uid="{00000000-000D-0000-FFFF-FFFF00000000}"/>
  </bookViews>
  <sheets>
    <sheet name="Contents" sheetId="1" r:id="rId1"/>
    <sheet name="EU-OV1" sheetId="2" r:id="rId2"/>
    <sheet name="LRSum" sheetId="3" r:id="rId3"/>
    <sheet name="LRCom" sheetId="4" r:id="rId4"/>
    <sheet name="LRSpl" sheetId="5" r:id="rId5"/>
    <sheet name="EU-LIQ1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6" l="1"/>
  <c r="E5" i="6" s="1"/>
  <c r="D4" i="5"/>
  <c r="E4" i="5" s="1"/>
  <c r="D4" i="4"/>
  <c r="E4" i="4" s="1"/>
  <c r="D4" i="3"/>
  <c r="E4" i="3" s="1"/>
  <c r="G5" i="6" l="1"/>
  <c r="H5" i="6"/>
  <c r="F5" i="6"/>
  <c r="I5" i="6" s="1"/>
</calcChain>
</file>

<file path=xl/sharedStrings.xml><?xml version="1.0" encoding="utf-8"?>
<sst xmlns="http://schemas.openxmlformats.org/spreadsheetml/2006/main" count="125" uniqueCount="107">
  <si>
    <t>Overview of RWAs</t>
  </si>
  <si>
    <t>Leverage Ratio</t>
  </si>
  <si>
    <t>LRSum</t>
  </si>
  <si>
    <t>LRCom</t>
  </si>
  <si>
    <t>LRSpl</t>
  </si>
  <si>
    <t>Summary reconciliation of accounting assets and leverage ratio exposures</t>
  </si>
  <si>
    <t>Leverage ratio common disclosure</t>
  </si>
  <si>
    <t>Split-up of on balance sheet exposures (excluding derivatives, SFTs and exempted exposures)</t>
  </si>
  <si>
    <t>EU LIQ1</t>
  </si>
  <si>
    <t>EU OV1</t>
  </si>
  <si>
    <t>(Beløp i NOK 1 000 000)</t>
  </si>
  <si>
    <t>RWAs</t>
  </si>
  <si>
    <t>Minimum capital requirement</t>
  </si>
  <si>
    <t>Credit risk (exculding CCR)</t>
  </si>
  <si>
    <t>Of which the standardised apporach</t>
  </si>
  <si>
    <t>CCR</t>
  </si>
  <si>
    <t>Of which mark to market</t>
  </si>
  <si>
    <t>Of which CVA</t>
  </si>
  <si>
    <t>Market Risk</t>
  </si>
  <si>
    <t>Operational risk</t>
  </si>
  <si>
    <t>Of which basic indicator approach</t>
  </si>
  <si>
    <t>Amounts below the thresholds for deduction (subject to 250% risk weight)</t>
  </si>
  <si>
    <t>Total</t>
  </si>
  <si>
    <t>Applicable amount</t>
  </si>
  <si>
    <t>Total assets as per published financial statements</t>
  </si>
  <si>
    <t>Adjustments for derivative financial instruments</t>
  </si>
  <si>
    <t>Adjustment for off-balance sheet items
(i.e. conversion to credit equivalent amounts of off-balance sheet exposures)</t>
  </si>
  <si>
    <t>Other adjustments</t>
  </si>
  <si>
    <t>Leverage ratio total exposure measure</t>
  </si>
  <si>
    <t>CRR leverage ratio exposures</t>
  </si>
  <si>
    <t>On-balance sheet exposures (excluding derivatives and SFTs)</t>
  </si>
  <si>
    <t>On-balance sheet items (excluding derivatives, SFTs and fiduciary assets, but including collateral)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</si>
  <si>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</si>
  <si>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</si>
  <si>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</si>
  <si>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t>Replacement cost associated with all derivatives transactions (ie net of eligible cash variation margin)</t>
  </si>
  <si>
    <t>Add-on amounts for PFE associated with all derivatives transactions (markto-market method)</t>
  </si>
  <si>
    <t>(Deductions of receivables assets for cash variation margin provided in derivatives transactions)</t>
  </si>
  <si>
    <t>Total derivatives exposures (sum of lines 4 to 10)</t>
  </si>
  <si>
    <t>SFT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</si>
  <si>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</si>
  <si>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</si>
  <si>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</si>
  <si>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</si>
  <si>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</si>
  <si>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</si>
  <si>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</si>
  <si>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and 18)</t>
  </si>
  <si>
    <t>Capital and total exposure mesure</t>
  </si>
  <si>
    <t>Tier 1 capital</t>
  </si>
  <si>
    <t>Leverage ratio total exposure measure (sum of lines 3, 11, 16, 19, EU-19a and EU-19b)</t>
  </si>
  <si>
    <t>Leverage ratio</t>
  </si>
  <si>
    <t>EU-1</t>
  </si>
  <si>
    <t>Total on-balance sheet exposures (excluding derivatives, SFTs, and exempted exposures), of which:</t>
  </si>
  <si>
    <t xml:space="preserve">  EU-3</t>
  </si>
  <si>
    <t>Banking book exposures, of which:</t>
  </si>
  <si>
    <t xml:space="preserve">    EU-4</t>
  </si>
  <si>
    <t>Covered bonds</t>
  </si>
  <si>
    <t xml:space="preserve">    EU-5</t>
  </si>
  <si>
    <t>Exposures treated as sovereigns</t>
  </si>
  <si>
    <t xml:space="preserve">    EU-6</t>
  </si>
  <si>
    <t>Exposures to regional governments, MDB, international organisations and PSE not treated as sovereigns</t>
  </si>
  <si>
    <t xml:space="preserve">    EU-7</t>
  </si>
  <si>
    <t>Institutions</t>
  </si>
  <si>
    <t xml:space="preserve">    EU-8</t>
  </si>
  <si>
    <t>Secured by mortgages of immovable properties</t>
  </si>
  <si>
    <t xml:space="preserve">    EU-9</t>
  </si>
  <si>
    <t>Retail exposures</t>
  </si>
  <si>
    <t xml:space="preserve">    EU-10</t>
  </si>
  <si>
    <t>Corporate</t>
  </si>
  <si>
    <t xml:space="preserve">    EU-11</t>
  </si>
  <si>
    <t>Exposures in default</t>
  </si>
  <si>
    <t xml:space="preserve">    EU-12</t>
  </si>
  <si>
    <t>Other exposures (eg equity, securitisations, and other non-credit obligation assets)</t>
  </si>
  <si>
    <t>LCR disclosure and qualitative information on the LCR</t>
  </si>
  <si>
    <t>Total unweighted value</t>
  </si>
  <si>
    <t>Total weighted value</t>
  </si>
  <si>
    <t>HIGH-QUALITY LIQUID ASSETS</t>
  </si>
  <si>
    <t>Total high-quality liquid assets (HQLA)</t>
  </si>
  <si>
    <t>CASH-OUTFLOWS</t>
  </si>
  <si>
    <t>Retail deposits and deposits from small business customers, of which:</t>
  </si>
  <si>
    <t>Stable deposits</t>
  </si>
  <si>
    <t>Less stable deposits</t>
  </si>
  <si>
    <t>Unsecured wholesale funding, of which:</t>
  </si>
  <si>
    <t>Operational deposits (all counterparties) and deposits in networks of cooperative banks</t>
  </si>
  <si>
    <t>Non-operational deposits (all counterparties)</t>
  </si>
  <si>
    <t>Unsecured debt</t>
  </si>
  <si>
    <t>Secured wholesale funding</t>
  </si>
  <si>
    <t>Additional requirements, of which:</t>
  </si>
  <si>
    <t>Outflows related to derivative exposures and other collateral requirements</t>
  </si>
  <si>
    <t>Outflows related to loss of funding on debt products</t>
  </si>
  <si>
    <t>Credit and liquidity facilities</t>
  </si>
  <si>
    <t>Other contractual funding obligations</t>
  </si>
  <si>
    <t>Other contingent funding obligations</t>
  </si>
  <si>
    <t>TOTAL CASH OUTFLOWS</t>
  </si>
  <si>
    <t>CASH-INFLOWS</t>
  </si>
  <si>
    <t>Secured lending (eg reverse repos)</t>
  </si>
  <si>
    <t>Inflows from fully performing exposures</t>
  </si>
  <si>
    <t>Other cash inflows</t>
  </si>
  <si>
    <t>TOTAL CASH INFLOWS</t>
  </si>
  <si>
    <t>TOTAL HQLA</t>
  </si>
  <si>
    <t>TOTAL NET CASH OUTFLOWS</t>
  </si>
  <si>
    <t>LIQUIDITY COVERAGE RATIO (%)</t>
  </si>
  <si>
    <t>Liquidity Coverage Ratio</t>
  </si>
  <si>
    <t>Capital Requirements</t>
  </si>
  <si>
    <t>LCR disclosure</t>
  </si>
  <si>
    <t>Summary comparison of accounting assets vs leverage ratio exposure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</si>
</sst>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]dd\.\ mmmm\ yyyy;@" x16r2:formatCode16="[$-en-EN]dd\.\ mmmm\ yyyy;@"/>
    <numFmt numFmtId="165" formatCode="#\ ##0,;\-###0,"/>
    <numFmt numFmtId="166" formatCode="_(* #,##0_);_(* \(#,##0\);_(* &quot;-&quot;??_);_(@_)"/>
    <numFmt numFmtId="167" formatCode="_(* #\ ##0_);_(* \(#\ 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IBM Plex Sans"/>
    </font>
    <font>
      <sz val="8"/>
      <color theme="1"/>
      <name val="IBM Plex Sans"/>
    </font>
    <font>
      <b/>
      <sz val="9"/>
      <color theme="1"/>
      <name val="IBM Plex Sans"/>
    </font>
    <font>
      <i/>
      <sz val="8"/>
      <color theme="1"/>
      <name val="IBM Plex Sans"/>
    </font>
    <font>
      <i/>
      <sz val="8"/>
      <color theme="0"/>
      <name val="IBM Plex Sans"/>
    </font>
    <font>
      <b/>
      <sz val="8"/>
      <color theme="0"/>
      <name val="IBM Plex Sans"/>
    </font>
    <font>
      <u/>
      <sz val="11"/>
      <color theme="10"/>
      <name val="Calibri"/>
      <family val="2"/>
      <scheme val="minor"/>
    </font>
    <font>
      <sz val="8"/>
      <name val="IBM Plex Sans"/>
    </font>
  </fonts>
  <fills count="5">
    <fill>
      <patternFill patternType="none"/>
    </fill>
    <fill>
      <patternFill patternType="gray125"/>
    </fill>
    <fill>
      <patternFill patternType="solid">
        <fgColor rgb="FF003D5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2"/>
      </bottom>
      <diagonal/>
    </border>
    <border>
      <left/>
      <right/>
      <top style="thin">
        <color theme="2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164" fontId="7" fillId="2" borderId="0" xfId="0" applyNumberFormat="1" applyFont="1" applyFill="1" applyAlignment="1">
      <alignment vertical="center"/>
    </xf>
    <xf numFmtId="164" fontId="7" fillId="2" borderId="4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5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3" fillId="0" borderId="0" xfId="0" applyFont="1" applyAlignment="1">
      <alignment horizontal="right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/>
    <xf numFmtId="0" fontId="2" fillId="0" borderId="6" xfId="0" applyFont="1" applyBorder="1" applyAlignment="1">
      <alignment horizontal="left" vertical="center"/>
    </xf>
    <xf numFmtId="0" fontId="2" fillId="0" borderId="14" xfId="0" applyFont="1" applyBorder="1"/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165" fontId="2" fillId="3" borderId="5" xfId="0" applyNumberFormat="1" applyFont="1" applyFill="1" applyBorder="1"/>
    <xf numFmtId="165" fontId="2" fillId="4" borderId="5" xfId="0" applyNumberFormat="1" applyFont="1" applyFill="1" applyBorder="1"/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10" fontId="3" fillId="3" borderId="6" xfId="2" applyNumberFormat="1" applyFont="1" applyFill="1" applyBorder="1"/>
    <xf numFmtId="10" fontId="3" fillId="4" borderId="6" xfId="2" applyNumberFormat="1" applyFont="1" applyFill="1" applyBorder="1"/>
    <xf numFmtId="166" fontId="2" fillId="4" borderId="18" xfId="1" applyNumberFormat="1" applyFont="1" applyFill="1" applyBorder="1" applyAlignment="1">
      <alignment horizontal="left"/>
    </xf>
    <xf numFmtId="10" fontId="2" fillId="4" borderId="18" xfId="2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 vertical="center"/>
    </xf>
    <xf numFmtId="164" fontId="7" fillId="2" borderId="19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/>
    </xf>
    <xf numFmtId="0" fontId="3" fillId="0" borderId="11" xfId="0" applyFont="1" applyBorder="1"/>
    <xf numFmtId="0" fontId="3" fillId="0" borderId="5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3" fillId="4" borderId="0" xfId="0" applyFont="1" applyFill="1"/>
    <xf numFmtId="0" fontId="3" fillId="0" borderId="0" xfId="0" quotePrefix="1" applyFont="1"/>
    <xf numFmtId="0" fontId="9" fillId="0" borderId="0" xfId="3" applyFont="1" applyAlignment="1">
      <alignment horizontal="left" vertical="center"/>
    </xf>
    <xf numFmtId="166" fontId="2" fillId="3" borderId="18" xfId="1" applyNumberFormat="1" applyFont="1" applyFill="1" applyBorder="1" applyAlignment="1">
      <alignment horizontal="left"/>
    </xf>
    <xf numFmtId="10" fontId="2" fillId="3" borderId="18" xfId="2" applyNumberFormat="1" applyFont="1" applyFill="1" applyBorder="1" applyAlignment="1">
      <alignment horizontal="right"/>
    </xf>
    <xf numFmtId="167" fontId="3" fillId="3" borderId="5" xfId="1" applyNumberFormat="1" applyFont="1" applyFill="1" applyBorder="1" applyAlignment="1">
      <alignment horizontal="left"/>
    </xf>
    <xf numFmtId="167" fontId="5" fillId="3" borderId="5" xfId="1" applyNumberFormat="1" applyFont="1" applyFill="1" applyBorder="1" applyAlignment="1">
      <alignment horizontal="right"/>
    </xf>
    <xf numFmtId="167" fontId="3" fillId="3" borderId="5" xfId="1" applyNumberFormat="1" applyFont="1" applyFill="1" applyBorder="1" applyAlignment="1">
      <alignment horizontal="right"/>
    </xf>
    <xf numFmtId="167" fontId="2" fillId="3" borderId="5" xfId="1" applyNumberFormat="1" applyFont="1" applyFill="1" applyBorder="1" applyAlignment="1">
      <alignment horizontal="left"/>
    </xf>
    <xf numFmtId="167" fontId="5" fillId="3" borderId="11" xfId="1" applyNumberFormat="1" applyFont="1" applyFill="1" applyBorder="1" applyAlignment="1">
      <alignment horizontal="left"/>
    </xf>
    <xf numFmtId="167" fontId="3" fillId="3" borderId="5" xfId="1" applyNumberFormat="1" applyFont="1" applyFill="1" applyBorder="1"/>
    <xf numFmtId="167" fontId="3" fillId="4" borderId="5" xfId="1" applyNumberFormat="1" applyFont="1" applyFill="1" applyBorder="1"/>
    <xf numFmtId="167" fontId="3" fillId="3" borderId="6" xfId="1" applyNumberFormat="1" applyFont="1" applyFill="1" applyBorder="1"/>
    <xf numFmtId="167" fontId="3" fillId="4" borderId="6" xfId="1" applyNumberFormat="1" applyFont="1" applyFill="1" applyBorder="1"/>
    <xf numFmtId="167" fontId="2" fillId="3" borderId="5" xfId="1" applyNumberFormat="1" applyFont="1" applyFill="1" applyBorder="1"/>
    <xf numFmtId="167" fontId="2" fillId="4" borderId="5" xfId="1" applyNumberFormat="1" applyFont="1" applyFill="1" applyBorder="1"/>
    <xf numFmtId="167" fontId="2" fillId="3" borderId="6" xfId="1" applyNumberFormat="1" applyFont="1" applyFill="1" applyBorder="1"/>
    <xf numFmtId="167" fontId="2" fillId="4" borderId="6" xfId="1" applyNumberFormat="1" applyFont="1" applyFill="1" applyBorder="1"/>
    <xf numFmtId="167" fontId="3" fillId="0" borderId="5" xfId="1" applyNumberFormat="1" applyFont="1" applyBorder="1"/>
    <xf numFmtId="167" fontId="5" fillId="3" borderId="5" xfId="1" applyNumberFormat="1" applyFont="1" applyFill="1" applyBorder="1"/>
    <xf numFmtId="167" fontId="5" fillId="0" borderId="5" xfId="1" applyNumberFormat="1" applyFont="1" applyBorder="1"/>
    <xf numFmtId="167" fontId="2" fillId="0" borderId="6" xfId="1" applyNumberFormat="1" applyFont="1" applyBorder="1"/>
    <xf numFmtId="167" fontId="5" fillId="4" borderId="11" xfId="1" applyNumberFormat="1" applyFont="1" applyFill="1" applyBorder="1" applyAlignment="1">
      <alignment horizontal="left"/>
    </xf>
    <xf numFmtId="167" fontId="3" fillId="4" borderId="5" xfId="1" applyNumberFormat="1" applyFont="1" applyFill="1" applyBorder="1" applyAlignment="1">
      <alignment horizontal="left"/>
    </xf>
    <xf numFmtId="167" fontId="5" fillId="3" borderId="5" xfId="1" applyNumberFormat="1" applyFont="1" applyFill="1" applyBorder="1" applyAlignment="1">
      <alignment horizontal="left"/>
    </xf>
    <xf numFmtId="167" fontId="5" fillId="4" borderId="5" xfId="1" applyNumberFormat="1" applyFont="1" applyFill="1" applyBorder="1" applyAlignment="1">
      <alignment horizontal="left"/>
    </xf>
    <xf numFmtId="167" fontId="2" fillId="4" borderId="5" xfId="1" applyNumberFormat="1" applyFont="1" applyFill="1" applyBorder="1" applyAlignment="1">
      <alignment horizontal="left"/>
    </xf>
    <xf numFmtId="167" fontId="3" fillId="4" borderId="17" xfId="1" applyNumberFormat="1" applyFont="1" applyFill="1" applyBorder="1" applyAlignment="1">
      <alignment horizontal="left"/>
    </xf>
    <xf numFmtId="0" fontId="9" fillId="0" borderId="0" xfId="3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7" fontId="3" fillId="3" borderId="10" xfId="1" applyNumberFormat="1" applyFont="1" applyFill="1" applyBorder="1" applyAlignment="1">
      <alignment horizontal="right" vertical="center"/>
    </xf>
    <xf numFmtId="167" fontId="3" fillId="3" borderId="13" xfId="1" applyNumberFormat="1" applyFont="1" applyFill="1" applyBorder="1" applyAlignment="1">
      <alignment horizontal="right" vertical="center"/>
    </xf>
    <xf numFmtId="167" fontId="3" fillId="4" borderId="10" xfId="1" applyNumberFormat="1" applyFont="1" applyFill="1" applyBorder="1" applyAlignment="1">
      <alignment horizontal="right" vertical="center"/>
    </xf>
    <xf numFmtId="167" fontId="3" fillId="4" borderId="13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67" fontId="2" fillId="3" borderId="10" xfId="1" applyNumberFormat="1" applyFont="1" applyFill="1" applyBorder="1" applyAlignment="1">
      <alignment horizontal="right" vertical="center"/>
    </xf>
    <xf numFmtId="167" fontId="2" fillId="3" borderId="13" xfId="1" applyNumberFormat="1" applyFont="1" applyFill="1" applyBorder="1" applyAlignment="1">
      <alignment horizontal="right" vertical="center"/>
    </xf>
    <xf numFmtId="167" fontId="2" fillId="4" borderId="10" xfId="1" applyNumberFormat="1" applyFont="1" applyFill="1" applyBorder="1" applyAlignment="1">
      <alignment horizontal="right" vertical="center"/>
    </xf>
    <xf numFmtId="167" fontId="2" fillId="4" borderId="13" xfId="1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64" fontId="7" fillId="2" borderId="16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76199</xdr:rowOff>
    </xdr:from>
    <xdr:to>
      <xdr:col>2</xdr:col>
      <xdr:colOff>1898650</xdr:colOff>
      <xdr:row>9</xdr:row>
      <xdr:rowOff>93422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024DA6-5225-47E0-94FA-88710D51E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76199"/>
          <a:ext cx="2578099" cy="1160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office/5.%20Kapital/Kapitaldekning/2020/09%20-%20September/KD-09-20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office/4.%20Virksomhetsrapporter/2020%2009%20September/Datagrunnlag/D3%20-%20LCR_2020-10-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"/>
      <sheetName val="Historikk_DW"/>
      <sheetName val="Historikk_MQ"/>
      <sheetName val="Simulering"/>
      <sheetName val="Pilar_III"/>
      <sheetName val="Noter"/>
      <sheetName val="Kapitalkrav"/>
      <sheetName val="Kapital"/>
      <sheetName val="Eksponeringsmål"/>
      <sheetName val="RWA"/>
      <sheetName val="RWA_Coll"/>
      <sheetName val="RWA_Inv"/>
      <sheetName val="RWA_Der"/>
      <sheetName val="RWA_Repo"/>
      <sheetName val="Input_Inv"/>
      <sheetName val="Input_Fund"/>
      <sheetName val="Input_Der"/>
      <sheetName val="Input_Repo"/>
      <sheetName val="Input_Coll"/>
      <sheetName val="Input_FX"/>
      <sheetName val="Input_Misc"/>
      <sheetName val="Input_CF"/>
      <sheetName val="Input_R29"/>
      <sheetName val="Input_AllTrades"/>
      <sheetName val="StatiskData"/>
      <sheetName val="LR_Rep"/>
    </sheetNames>
    <sheetDataSet>
      <sheetData sheetId="0">
        <row r="3">
          <cell r="C3">
            <v>44104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"/>
      <sheetName val="Simulering"/>
      <sheetName val="Historikk"/>
      <sheetName val="Pillar_III"/>
      <sheetName val="Noter"/>
      <sheetName val="NSFR"/>
      <sheetName val="LCR"/>
      <sheetName val="HQLA"/>
      <sheetName val="Dowgrade_trigger"/>
      <sheetName val="Input_AllTrades"/>
      <sheetName val="Input_Utl"/>
      <sheetName val="Input_CF"/>
      <sheetName val="Input_Coll"/>
      <sheetName val="Input_Repo"/>
      <sheetName val="Input_AccBal"/>
      <sheetName val="Input_FX"/>
      <sheetName val="Input_HQLA"/>
      <sheetName val="Input_R29"/>
      <sheetName val="Input_CSA"/>
      <sheetName val="LCR_Simulering"/>
      <sheetName val="Statisk_data"/>
    </sheetNames>
    <sheetDataSet>
      <sheetData sheetId="0">
        <row r="3">
          <cell r="C3">
            <v>44104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E21"/>
  <sheetViews>
    <sheetView showGridLines="0" showRowColHeaders="0" tabSelected="1" workbookViewId="0"/>
  </sheetViews>
  <sheetFormatPr defaultRowHeight="10"/>
  <cols>
    <col min="1" max="1" width="4.08984375" style="1" customWidth="1"/>
    <col min="2" max="2" width="6.81640625" style="1" customWidth="1"/>
    <col min="3" max="3" width="47.1796875" style="1" customWidth="1"/>
    <col min="4" max="16384" width="8.7265625" style="1"/>
  </cols>
  <sheetData>
    <row r="12" spans="2:5" ht="11.5">
      <c r="B12" s="70" t="s">
        <v>104</v>
      </c>
      <c r="C12" s="70"/>
      <c r="D12" s="70"/>
      <c r="E12" s="70"/>
    </row>
    <row r="13" spans="2:5">
      <c r="B13" s="43" t="s">
        <v>9</v>
      </c>
      <c r="C13" s="69" t="s">
        <v>0</v>
      </c>
      <c r="D13" s="69"/>
      <c r="E13" s="69"/>
    </row>
    <row r="15" spans="2:5" ht="11.5">
      <c r="B15" s="70" t="s">
        <v>1</v>
      </c>
      <c r="C15" s="70"/>
      <c r="D15" s="70"/>
      <c r="E15" s="70"/>
    </row>
    <row r="16" spans="2:5">
      <c r="B16" s="43" t="s">
        <v>2</v>
      </c>
      <c r="C16" s="69" t="s">
        <v>106</v>
      </c>
      <c r="D16" s="69"/>
      <c r="E16" s="69"/>
    </row>
    <row r="17" spans="2:5">
      <c r="B17" s="43" t="s">
        <v>3</v>
      </c>
      <c r="C17" s="69" t="s">
        <v>6</v>
      </c>
      <c r="D17" s="69"/>
      <c r="E17" s="69"/>
    </row>
    <row r="18" spans="2:5">
      <c r="B18" s="43" t="s">
        <v>4</v>
      </c>
      <c r="C18" s="69" t="s">
        <v>7</v>
      </c>
      <c r="D18" s="69"/>
      <c r="E18" s="69"/>
    </row>
    <row r="19" spans="2:5">
      <c r="B19" s="2"/>
      <c r="C19" s="69"/>
      <c r="D19" s="69"/>
      <c r="E19" s="69"/>
    </row>
    <row r="20" spans="2:5" ht="11.5">
      <c r="B20" s="70" t="s">
        <v>103</v>
      </c>
      <c r="C20" s="70"/>
      <c r="D20" s="70"/>
      <c r="E20" s="70"/>
    </row>
    <row r="21" spans="2:5">
      <c r="B21" s="43" t="s">
        <v>8</v>
      </c>
      <c r="C21" s="69" t="s">
        <v>74</v>
      </c>
      <c r="D21" s="69"/>
      <c r="E21" s="69"/>
    </row>
  </sheetData>
  <sheetProtection algorithmName="SHA-512" hashValue="YVWzNaTC6V0lGMIh+Kso4SYys0tavW/aL/pVe59f5BUcsyTMACgarHwjJN35y3bAwBNwi6qZqCKRjh1lybOtEg==" saltValue="gz5pZLyHRF6HFarQ+CXJXQ==" spinCount="100000" sheet="1" objects="1" scenarios="1"/>
  <mergeCells count="9">
    <mergeCell ref="C21:E21"/>
    <mergeCell ref="C18:E18"/>
    <mergeCell ref="B20:E20"/>
    <mergeCell ref="B15:E15"/>
    <mergeCell ref="B12:E12"/>
    <mergeCell ref="C13:E13"/>
    <mergeCell ref="C16:E16"/>
    <mergeCell ref="C17:E17"/>
    <mergeCell ref="C19:E19"/>
  </mergeCells>
  <hyperlinks>
    <hyperlink ref="C13:E13" location="'EU-OV1'!A1" display="Overview of RWAs" xr:uid="{15025DA7-155C-4878-8B47-7EFB4C96F4A8}"/>
    <hyperlink ref="C16:E16" location="LRSum!A1" display="Summary reconciliation of accounting assets and leverage ratio exposures" xr:uid="{14C90C60-CCAA-455C-9D95-623D07D7EAD4}"/>
    <hyperlink ref="C17:E17" location="LRCom!A1" display="Leverage ratio common disclosure" xr:uid="{7191175D-C43E-42BE-901F-FD8B93455B1A}"/>
    <hyperlink ref="C18:E18" location="LRSpl!A1" display="Split-up of on balance sheet exposures (excluding derivatives, SFTs and exempted exposures)" xr:uid="{76485D6D-5A02-4F3B-B2DB-4025670F5462}"/>
    <hyperlink ref="C21" location="'EU-LIQ1'!A1" display="LCR disclosure and qualitative information on the LCR" xr:uid="{07C7A96D-CDA2-4E9F-A2B4-A9374FA1A041}"/>
    <hyperlink ref="B13" location="'EU-OV1'!A1" display="EU OV1" xr:uid="{DE4B3819-CE9F-4F27-8E7D-A2D1045EF0B5}"/>
    <hyperlink ref="B16" location="LRSum!A1" display="LRSum" xr:uid="{3298EFEA-252F-42DC-8176-C9CBC825B080}"/>
    <hyperlink ref="B17" location="LRCom!A1" display="LRCom" xr:uid="{8BF00315-3161-4015-9C40-DDE9CC78020B}"/>
    <hyperlink ref="B18" location="LRSpl!A1" display="LRSpl" xr:uid="{2A542F85-C517-4DE3-AE27-816E5C0FB1F5}"/>
    <hyperlink ref="B21" location="'EU-LIQ1'!A1" display="EU LIQ1" xr:uid="{A34C38A1-8AD3-4BC9-A725-E4133A66B66B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6"/>
  <sheetViews>
    <sheetView showGridLines="0" showRowColHeaders="0" workbookViewId="0"/>
  </sheetViews>
  <sheetFormatPr defaultRowHeight="10"/>
  <cols>
    <col min="1" max="2" width="4.08984375" style="3" customWidth="1"/>
    <col min="3" max="3" width="47.36328125" style="3" bestFit="1" customWidth="1"/>
    <col min="4" max="7" width="14.453125" style="3" bestFit="1" customWidth="1"/>
    <col min="8" max="16384" width="8.7265625" style="3"/>
  </cols>
  <sheetData>
    <row r="2" spans="2:7">
      <c r="B2" s="3" t="s">
        <v>9</v>
      </c>
    </row>
    <row r="3" spans="2:7" ht="10.5">
      <c r="B3" s="4" t="s">
        <v>0</v>
      </c>
    </row>
    <row r="4" spans="2:7" ht="10.5">
      <c r="B4" s="71" t="s">
        <v>10</v>
      </c>
      <c r="C4" s="72"/>
      <c r="D4" s="73" t="s">
        <v>11</v>
      </c>
      <c r="E4" s="74"/>
      <c r="F4" s="73" t="s">
        <v>12</v>
      </c>
      <c r="G4" s="73"/>
    </row>
    <row r="5" spans="2:7" ht="10.5">
      <c r="B5" s="71"/>
      <c r="C5" s="72"/>
      <c r="D5" s="5">
        <v>44104</v>
      </c>
      <c r="E5" s="6">
        <v>43738</v>
      </c>
      <c r="F5" s="6">
        <v>44104</v>
      </c>
      <c r="G5" s="6">
        <v>43738</v>
      </c>
    </row>
    <row r="6" spans="2:7">
      <c r="B6" s="7">
        <v>1</v>
      </c>
      <c r="C6" s="8" t="s">
        <v>13</v>
      </c>
      <c r="D6" s="51">
        <v>68829.853507695472</v>
      </c>
      <c r="E6" s="59">
        <v>69300.432349004608</v>
      </c>
      <c r="F6" s="51">
        <v>5506.3882806156371</v>
      </c>
      <c r="G6" s="59">
        <v>5544.0345879203687</v>
      </c>
    </row>
    <row r="7" spans="2:7">
      <c r="B7" s="7">
        <v>2</v>
      </c>
      <c r="C7" s="9" t="s">
        <v>14</v>
      </c>
      <c r="D7" s="60">
        <v>68829.853507695472</v>
      </c>
      <c r="E7" s="61">
        <v>69300.432349004608</v>
      </c>
      <c r="F7" s="60">
        <v>5506.3882806156371</v>
      </c>
      <c r="G7" s="61">
        <v>5544.0345879203687</v>
      </c>
    </row>
    <row r="8" spans="2:7">
      <c r="B8" s="7">
        <v>6</v>
      </c>
      <c r="C8" s="8" t="s">
        <v>15</v>
      </c>
      <c r="D8" s="51">
        <v>6848.1837083897371</v>
      </c>
      <c r="E8" s="59">
        <v>5111.6822332188767</v>
      </c>
      <c r="F8" s="51">
        <v>547.85469667117889</v>
      </c>
      <c r="G8" s="59">
        <v>408.93457865751014</v>
      </c>
    </row>
    <row r="9" spans="2:7">
      <c r="B9" s="7">
        <v>7</v>
      </c>
      <c r="C9" s="9" t="s">
        <v>16</v>
      </c>
      <c r="D9" s="60">
        <v>1988.6212083897371</v>
      </c>
      <c r="E9" s="61">
        <v>1977.944733218877</v>
      </c>
      <c r="F9" s="60">
        <v>159.08969667117898</v>
      </c>
      <c r="G9" s="61">
        <v>158.23557865751016</v>
      </c>
    </row>
    <row r="10" spans="2:7">
      <c r="B10" s="7">
        <v>12</v>
      </c>
      <c r="C10" s="9" t="s">
        <v>17</v>
      </c>
      <c r="D10" s="60">
        <v>4859.5625</v>
      </c>
      <c r="E10" s="61">
        <v>3133.7375000000002</v>
      </c>
      <c r="F10" s="60">
        <v>388.76499999999999</v>
      </c>
      <c r="G10" s="61">
        <v>250.69900000000001</v>
      </c>
    </row>
    <row r="11" spans="2:7">
      <c r="B11" s="7">
        <v>19</v>
      </c>
      <c r="C11" s="8" t="s">
        <v>18</v>
      </c>
      <c r="D11" s="51">
        <v>0</v>
      </c>
      <c r="E11" s="61">
        <v>0</v>
      </c>
      <c r="F11" s="60">
        <v>0</v>
      </c>
      <c r="G11" s="61">
        <v>0</v>
      </c>
    </row>
    <row r="12" spans="2:7">
      <c r="B12" s="7">
        <v>20</v>
      </c>
      <c r="C12" s="9" t="s">
        <v>14</v>
      </c>
      <c r="D12" s="60">
        <v>0</v>
      </c>
      <c r="E12" s="61">
        <v>0</v>
      </c>
      <c r="F12" s="60">
        <v>0</v>
      </c>
      <c r="G12" s="61">
        <v>0</v>
      </c>
    </row>
    <row r="13" spans="2:7">
      <c r="B13" s="7">
        <v>23</v>
      </c>
      <c r="C13" s="8" t="s">
        <v>19</v>
      </c>
      <c r="D13" s="51">
        <v>3878.819375</v>
      </c>
      <c r="E13" s="59">
        <v>3299.0856250000002</v>
      </c>
      <c r="F13" s="51">
        <v>310.30554999999998</v>
      </c>
      <c r="G13" s="59">
        <v>263.92685</v>
      </c>
    </row>
    <row r="14" spans="2:7">
      <c r="B14" s="7">
        <v>24</v>
      </c>
      <c r="C14" s="9" t="s">
        <v>20</v>
      </c>
      <c r="D14" s="60">
        <v>3878.819375</v>
      </c>
      <c r="E14" s="61">
        <v>3299.0856250000002</v>
      </c>
      <c r="F14" s="60">
        <v>310.30554999999998</v>
      </c>
      <c r="G14" s="61">
        <v>263.92685</v>
      </c>
    </row>
    <row r="15" spans="2:7">
      <c r="B15" s="7">
        <v>27</v>
      </c>
      <c r="C15" s="8" t="s">
        <v>21</v>
      </c>
      <c r="D15" s="51">
        <v>3886.9397500000005</v>
      </c>
      <c r="E15" s="59">
        <v>0</v>
      </c>
      <c r="F15" s="51">
        <v>310.95518000000004</v>
      </c>
      <c r="G15" s="59">
        <v>0</v>
      </c>
    </row>
    <row r="16" spans="2:7" ht="10.5">
      <c r="B16" s="10">
        <v>29</v>
      </c>
      <c r="C16" s="11" t="s">
        <v>22</v>
      </c>
      <c r="D16" s="57">
        <v>83443.796341085195</v>
      </c>
      <c r="E16" s="62">
        <v>77711.20020722349</v>
      </c>
      <c r="F16" s="57">
        <v>6675.5037072868163</v>
      </c>
      <c r="G16" s="62">
        <v>6216.896016577879</v>
      </c>
    </row>
  </sheetData>
  <sheetProtection algorithmName="SHA-512" hashValue="Bxoo4m1886rX7mwu/uLPIqomv1rfFGgUIAmTB075bvwwxMF+dTE3k55S+1U9reyHDOD9rlkVSFGDXzNchfszQw==" saltValue="0ikSCf3WIXFiKOiBIV5OAw==" spinCount="100000" sheet="1" objects="1" scenarios="1"/>
  <mergeCells count="3">
    <mergeCell ref="B4:C5"/>
    <mergeCell ref="D4:E4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2"/>
  <sheetViews>
    <sheetView showGridLines="0" showRowColHeaders="0" workbookViewId="0"/>
  </sheetViews>
  <sheetFormatPr defaultRowHeight="10"/>
  <cols>
    <col min="1" max="2" width="4.08984375" style="3" customWidth="1"/>
    <col min="3" max="3" width="76.08984375" style="3" customWidth="1"/>
    <col min="4" max="5" width="18.54296875" style="12" customWidth="1"/>
    <col min="6" max="16384" width="8.7265625" style="3"/>
  </cols>
  <sheetData>
    <row r="2" spans="2:7">
      <c r="B2" s="3" t="s">
        <v>2</v>
      </c>
    </row>
    <row r="3" spans="2:7" ht="10.5">
      <c r="B3" s="4" t="s">
        <v>5</v>
      </c>
    </row>
    <row r="4" spans="2:7" ht="10.5">
      <c r="B4" s="71" t="s">
        <v>10</v>
      </c>
      <c r="C4" s="71"/>
      <c r="D4" s="13">
        <f>+[1]Oversikt!$C$3</f>
        <v>44104</v>
      </c>
      <c r="E4" s="13">
        <f>+DATE(YEAR(D4)-1,MONTH(D4),DAY(D4))</f>
        <v>43738</v>
      </c>
    </row>
    <row r="5" spans="2:7" ht="10.5">
      <c r="B5" s="71"/>
      <c r="C5" s="71"/>
      <c r="D5" s="14" t="s">
        <v>23</v>
      </c>
      <c r="E5" s="14" t="s">
        <v>23</v>
      </c>
    </row>
    <row r="6" spans="2:7">
      <c r="B6" s="15">
        <v>1</v>
      </c>
      <c r="C6" s="16" t="s">
        <v>24</v>
      </c>
      <c r="D6" s="51">
        <v>502280.54780943127</v>
      </c>
      <c r="E6" s="52">
        <v>473521.01343672851</v>
      </c>
    </row>
    <row r="7" spans="2:7">
      <c r="B7" s="15">
        <v>4</v>
      </c>
      <c r="C7" s="16" t="s">
        <v>25</v>
      </c>
      <c r="D7" s="51">
        <v>-21336.134569261885</v>
      </c>
      <c r="E7" s="52">
        <v>-13873.224128884427</v>
      </c>
    </row>
    <row r="8" spans="2:7">
      <c r="B8" s="76">
        <v>6</v>
      </c>
      <c r="C8" s="78" t="s">
        <v>26</v>
      </c>
      <c r="D8" s="80">
        <v>508.06299999999999</v>
      </c>
      <c r="E8" s="82">
        <v>578.36599999999999</v>
      </c>
      <c r="F8" s="75"/>
      <c r="G8" s="75"/>
    </row>
    <row r="9" spans="2:7">
      <c r="B9" s="77"/>
      <c r="C9" s="79"/>
      <c r="D9" s="81"/>
      <c r="E9" s="83"/>
      <c r="F9" s="75"/>
      <c r="G9" s="75"/>
    </row>
    <row r="10" spans="2:7">
      <c r="B10" s="15">
        <v>7</v>
      </c>
      <c r="C10" s="17" t="s">
        <v>27</v>
      </c>
      <c r="D10" s="51">
        <v>-16405.86779285573</v>
      </c>
      <c r="E10" s="52">
        <v>-10758.118210422252</v>
      </c>
    </row>
    <row r="11" spans="2:7" ht="10.5">
      <c r="B11" s="18">
        <v>8</v>
      </c>
      <c r="C11" s="19" t="s">
        <v>28</v>
      </c>
      <c r="D11" s="57">
        <v>465046.6084473136</v>
      </c>
      <c r="E11" s="58">
        <v>449468.03709742177</v>
      </c>
    </row>
    <row r="12" spans="2:7">
      <c r="D12" s="3"/>
      <c r="E12" s="3"/>
    </row>
  </sheetData>
  <sheetProtection algorithmName="SHA-512" hashValue="TpTwWoYyCqt8FAqQIV/s1plNupb+gPXkn00oKra9EzxM7TZDpVYF0EdpAvX1dbq8EC7IWj75/EGntE5AttF9/Q==" saltValue="sOz6Fg0CCRNjGqNzmLZMsA==" spinCount="100000" sheet="1" objects="1" scenarios="1"/>
  <mergeCells count="7">
    <mergeCell ref="G8:G9"/>
    <mergeCell ref="F8:F9"/>
    <mergeCell ref="B4:C5"/>
    <mergeCell ref="B8:B9"/>
    <mergeCell ref="C8:C9"/>
    <mergeCell ref="D8:D9"/>
    <mergeCell ref="E8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0"/>
  <sheetViews>
    <sheetView showGridLines="0" showRowColHeaders="0" workbookViewId="0"/>
  </sheetViews>
  <sheetFormatPr defaultRowHeight="10"/>
  <cols>
    <col min="1" max="2" width="4.08984375" style="3" customWidth="1"/>
    <col min="3" max="3" width="76.08984375" style="3" customWidth="1"/>
    <col min="4" max="5" width="18.54296875" style="12" customWidth="1"/>
    <col min="6" max="16384" width="8.7265625" style="3"/>
  </cols>
  <sheetData>
    <row r="1" spans="2:7">
      <c r="D1" s="3"/>
      <c r="E1" s="3"/>
    </row>
    <row r="2" spans="2:7">
      <c r="B2" s="3" t="s">
        <v>3</v>
      </c>
    </row>
    <row r="3" spans="2:7" ht="10.5">
      <c r="B3" s="4" t="s">
        <v>6</v>
      </c>
    </row>
    <row r="4" spans="2:7" ht="10.5">
      <c r="B4" s="71" t="s">
        <v>10</v>
      </c>
      <c r="C4" s="71"/>
      <c r="D4" s="13">
        <f>+[1]Oversikt!$C$3</f>
        <v>44104</v>
      </c>
      <c r="E4" s="13">
        <f>+DATE(YEAR(D4)-1,MONTH(D4),DAY(D4))</f>
        <v>43738</v>
      </c>
    </row>
    <row r="5" spans="2:7">
      <c r="B5" s="71"/>
      <c r="C5" s="71"/>
      <c r="D5" s="93" t="s">
        <v>29</v>
      </c>
      <c r="E5" s="93" t="s">
        <v>29</v>
      </c>
    </row>
    <row r="6" spans="2:7">
      <c r="B6" s="92"/>
      <c r="C6" s="92"/>
      <c r="D6" s="94"/>
      <c r="E6" s="94"/>
    </row>
    <row r="7" spans="2:7" ht="10.5">
      <c r="B7" s="20"/>
      <c r="C7" s="21" t="s">
        <v>30</v>
      </c>
      <c r="D7" s="22"/>
      <c r="E7" s="23"/>
    </row>
    <row r="8" spans="2:7">
      <c r="B8" s="15">
        <v>1</v>
      </c>
      <c r="C8" s="16" t="s">
        <v>31</v>
      </c>
      <c r="D8" s="51">
        <v>467467.03531626263</v>
      </c>
      <c r="E8" s="52">
        <v>451118.16756216378</v>
      </c>
    </row>
    <row r="9" spans="2:7">
      <c r="B9" s="15">
        <v>2</v>
      </c>
      <c r="C9" s="16" t="s">
        <v>32</v>
      </c>
      <c r="D9" s="51">
        <v>-362.39769830999938</v>
      </c>
      <c r="E9" s="52">
        <v>-114.90682367999992</v>
      </c>
    </row>
    <row r="10" spans="2:7">
      <c r="B10" s="84">
        <v>3</v>
      </c>
      <c r="C10" s="86" t="s">
        <v>33</v>
      </c>
      <c r="D10" s="88">
        <v>467104.6376179526</v>
      </c>
      <c r="E10" s="90">
        <v>451003.2607384838</v>
      </c>
      <c r="F10" s="75"/>
      <c r="G10" s="75"/>
    </row>
    <row r="11" spans="2:7">
      <c r="B11" s="85"/>
      <c r="C11" s="87"/>
      <c r="D11" s="89"/>
      <c r="E11" s="91"/>
      <c r="F11" s="75"/>
      <c r="G11" s="75"/>
    </row>
    <row r="12" spans="2:7" ht="10.5">
      <c r="B12" s="20"/>
      <c r="C12" s="21" t="s">
        <v>34</v>
      </c>
      <c r="D12" s="55"/>
      <c r="E12" s="56"/>
    </row>
    <row r="13" spans="2:7">
      <c r="B13" s="15">
        <v>4</v>
      </c>
      <c r="C13" s="16" t="s">
        <v>35</v>
      </c>
      <c r="D13" s="51">
        <v>1137.4302014984135</v>
      </c>
      <c r="E13" s="52">
        <v>827.18</v>
      </c>
    </row>
    <row r="14" spans="2:7">
      <c r="B14" s="15">
        <v>5</v>
      </c>
      <c r="C14" s="16" t="s">
        <v>36</v>
      </c>
      <c r="D14" s="51">
        <v>7936.15049107086</v>
      </c>
      <c r="E14" s="52">
        <v>7316.7910909198363</v>
      </c>
    </row>
    <row r="15" spans="2:7">
      <c r="B15" s="15">
        <v>7</v>
      </c>
      <c r="C15" s="16" t="s">
        <v>37</v>
      </c>
      <c r="D15" s="51">
        <v>-11639.67286320821</v>
      </c>
      <c r="E15" s="52">
        <v>-10253.329075269254</v>
      </c>
    </row>
    <row r="16" spans="2:7" ht="10.5">
      <c r="B16" s="20">
        <v>11</v>
      </c>
      <c r="C16" s="21" t="s">
        <v>38</v>
      </c>
      <c r="D16" s="55">
        <v>-2566.0921706389358</v>
      </c>
      <c r="E16" s="56">
        <v>-2109.3579843494172</v>
      </c>
    </row>
    <row r="17" spans="2:5">
      <c r="B17" s="15"/>
      <c r="C17" s="16" t="s">
        <v>39</v>
      </c>
      <c r="D17" s="51"/>
      <c r="E17" s="52"/>
    </row>
    <row r="18" spans="2:5">
      <c r="B18" s="15">
        <v>12</v>
      </c>
      <c r="C18" s="16" t="s">
        <v>40</v>
      </c>
      <c r="D18" s="51">
        <v>0</v>
      </c>
      <c r="E18" s="52">
        <v>0</v>
      </c>
    </row>
    <row r="19" spans="2:5">
      <c r="B19" s="15">
        <v>13</v>
      </c>
      <c r="C19" s="16" t="s">
        <v>41</v>
      </c>
      <c r="D19" s="51">
        <v>0</v>
      </c>
      <c r="E19" s="52">
        <v>0</v>
      </c>
    </row>
    <row r="20" spans="2:5">
      <c r="B20" s="15">
        <v>14</v>
      </c>
      <c r="C20" s="16" t="s">
        <v>42</v>
      </c>
      <c r="D20" s="51">
        <v>0</v>
      </c>
      <c r="E20" s="52">
        <v>0</v>
      </c>
    </row>
    <row r="21" spans="2:5" ht="10.5">
      <c r="B21" s="20">
        <v>16</v>
      </c>
      <c r="C21" s="21" t="s">
        <v>43</v>
      </c>
      <c r="D21" s="55">
        <v>0</v>
      </c>
      <c r="E21" s="56">
        <v>0</v>
      </c>
    </row>
    <row r="22" spans="2:5" ht="10.5">
      <c r="B22" s="20"/>
      <c r="C22" s="21" t="s">
        <v>44</v>
      </c>
      <c r="D22" s="55"/>
      <c r="E22" s="56"/>
    </row>
    <row r="23" spans="2:5">
      <c r="B23" s="15">
        <v>17</v>
      </c>
      <c r="C23" s="16" t="s">
        <v>45</v>
      </c>
      <c r="D23" s="51">
        <v>4984.1185099999993</v>
      </c>
      <c r="E23" s="52">
        <v>5779.1390000000001</v>
      </c>
    </row>
    <row r="24" spans="2:5">
      <c r="B24" s="15">
        <v>18</v>
      </c>
      <c r="C24" s="16" t="s">
        <v>46</v>
      </c>
      <c r="D24" s="51">
        <v>-4476.0555100000001</v>
      </c>
      <c r="E24" s="52">
        <v>-5200.7730000000001</v>
      </c>
    </row>
    <row r="25" spans="2:5" ht="10.5">
      <c r="B25" s="20">
        <v>19</v>
      </c>
      <c r="C25" s="21" t="s">
        <v>47</v>
      </c>
      <c r="D25" s="55">
        <v>508.06299999999999</v>
      </c>
      <c r="E25" s="56">
        <v>578.36599999999999</v>
      </c>
    </row>
    <row r="26" spans="2:5" ht="10.5">
      <c r="B26" s="20"/>
      <c r="C26" s="21" t="s">
        <v>48</v>
      </c>
      <c r="D26" s="55">
        <v>0</v>
      </c>
      <c r="E26" s="56">
        <v>0</v>
      </c>
    </row>
    <row r="27" spans="2:5">
      <c r="B27" s="15">
        <v>20</v>
      </c>
      <c r="C27" s="16" t="s">
        <v>49</v>
      </c>
      <c r="D27" s="51">
        <v>17700.085854929999</v>
      </c>
      <c r="E27" s="52">
        <v>15851.157999999999</v>
      </c>
    </row>
    <row r="28" spans="2:5">
      <c r="B28" s="15">
        <v>21</v>
      </c>
      <c r="C28" s="16" t="s">
        <v>50</v>
      </c>
      <c r="D28" s="51">
        <v>465046.60844731366</v>
      </c>
      <c r="E28" s="52">
        <v>449472.26875413436</v>
      </c>
    </row>
    <row r="29" spans="2:5" ht="10.5">
      <c r="B29" s="20"/>
      <c r="C29" s="21" t="s">
        <v>51</v>
      </c>
      <c r="D29" s="22"/>
      <c r="E29" s="23"/>
    </row>
    <row r="30" spans="2:5">
      <c r="B30" s="24">
        <v>22</v>
      </c>
      <c r="C30" s="25" t="s">
        <v>51</v>
      </c>
      <c r="D30" s="26">
        <v>3.8060885798149598E-2</v>
      </c>
      <c r="E30" s="27">
        <v>3.5266153446878688E-2</v>
      </c>
    </row>
  </sheetData>
  <sheetProtection algorithmName="SHA-512" hashValue="pq4g/STBFR+nI98C3xd5Ute2vd2FaELCNUkmbXen6fVBM2+nIgib3DZq2NI99+EU0wlxVyjVztdy/EapTo0XAA==" saltValue="eLuVWrkFyeVtt6DGh/eGtw==" spinCount="100000" sheet="1" objects="1" scenarios="1"/>
  <mergeCells count="9">
    <mergeCell ref="B4:C6"/>
    <mergeCell ref="D5:D6"/>
    <mergeCell ref="E5:E6"/>
    <mergeCell ref="G10:G11"/>
    <mergeCell ref="F10:F11"/>
    <mergeCell ref="B10:B11"/>
    <mergeCell ref="C10:C11"/>
    <mergeCell ref="D10:D11"/>
    <mergeCell ref="E10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17"/>
  <sheetViews>
    <sheetView showGridLines="0" showRowColHeaders="0" workbookViewId="0"/>
  </sheetViews>
  <sheetFormatPr defaultRowHeight="10"/>
  <cols>
    <col min="1" max="1" width="4.08984375" style="3" customWidth="1"/>
    <col min="2" max="2" width="6.81640625" style="3" customWidth="1"/>
    <col min="3" max="3" width="76.08984375" style="3" customWidth="1"/>
    <col min="4" max="5" width="18.54296875" style="12" customWidth="1"/>
    <col min="6" max="16384" width="8.7265625" style="3"/>
  </cols>
  <sheetData>
    <row r="2" spans="2:5">
      <c r="B2" s="3" t="s">
        <v>4</v>
      </c>
    </row>
    <row r="3" spans="2:5" ht="10.5">
      <c r="B3" s="4" t="s">
        <v>7</v>
      </c>
    </row>
    <row r="4" spans="2:5" ht="10.5">
      <c r="B4" s="71" t="s">
        <v>10</v>
      </c>
      <c r="C4" s="71"/>
      <c r="D4" s="13">
        <f>+[1]Oversikt!$C$3</f>
        <v>44104</v>
      </c>
      <c r="E4" s="13">
        <f>+DATE(YEAR(D4)-1,MONTH(D4),DAY(D4))</f>
        <v>43738</v>
      </c>
    </row>
    <row r="5" spans="2:5">
      <c r="B5" s="71"/>
      <c r="C5" s="71"/>
      <c r="D5" s="93" t="s">
        <v>29</v>
      </c>
      <c r="E5" s="93" t="s">
        <v>29</v>
      </c>
    </row>
    <row r="6" spans="2:5">
      <c r="B6" s="92"/>
      <c r="C6" s="92"/>
      <c r="D6" s="94"/>
      <c r="E6" s="94"/>
    </row>
    <row r="7" spans="2:5">
      <c r="B7" s="15" t="s">
        <v>52</v>
      </c>
      <c r="C7" s="16" t="s">
        <v>53</v>
      </c>
      <c r="D7" s="51">
        <v>455464.96475474437</v>
      </c>
      <c r="E7" s="52">
        <v>440745.70000650187</v>
      </c>
    </row>
    <row r="8" spans="2:5">
      <c r="B8" s="15" t="s">
        <v>54</v>
      </c>
      <c r="C8" s="16" t="s">
        <v>55</v>
      </c>
      <c r="D8" s="51">
        <v>455464.96475474437</v>
      </c>
      <c r="E8" s="52">
        <v>440745.70000650187</v>
      </c>
    </row>
    <row r="9" spans="2:5">
      <c r="B9" s="15" t="s">
        <v>56</v>
      </c>
      <c r="C9" s="16" t="s">
        <v>57</v>
      </c>
      <c r="D9" s="51">
        <v>41064.171568619211</v>
      </c>
      <c r="E9" s="52">
        <v>39465.156000000003</v>
      </c>
    </row>
    <row r="10" spans="2:5">
      <c r="B10" s="15" t="s">
        <v>58</v>
      </c>
      <c r="C10" s="16" t="s">
        <v>59</v>
      </c>
      <c r="D10" s="51">
        <v>88522.754268871446</v>
      </c>
      <c r="E10" s="52">
        <v>81115.191999999995</v>
      </c>
    </row>
    <row r="11" spans="2:5">
      <c r="B11" s="15" t="s">
        <v>60</v>
      </c>
      <c r="C11" s="16" t="s">
        <v>61</v>
      </c>
      <c r="D11" s="51">
        <v>317536.27552225976</v>
      </c>
      <c r="E11" s="52">
        <v>307199.78600000002</v>
      </c>
    </row>
    <row r="12" spans="2:5">
      <c r="B12" s="15" t="s">
        <v>62</v>
      </c>
      <c r="C12" s="16" t="s">
        <v>63</v>
      </c>
      <c r="D12" s="51">
        <v>6740.197142862633</v>
      </c>
      <c r="E12" s="52">
        <v>12646.200514514267</v>
      </c>
    </row>
    <row r="13" spans="2:5">
      <c r="B13" s="15" t="s">
        <v>64</v>
      </c>
      <c r="C13" s="16" t="s">
        <v>65</v>
      </c>
      <c r="D13" s="51">
        <v>24.97541929999997</v>
      </c>
      <c r="E13" s="52">
        <v>28.198</v>
      </c>
    </row>
    <row r="14" spans="2:5">
      <c r="B14" s="15" t="s">
        <v>66</v>
      </c>
      <c r="C14" s="16" t="s">
        <v>67</v>
      </c>
      <c r="D14" s="51">
        <v>0</v>
      </c>
      <c r="E14" s="52">
        <v>0</v>
      </c>
    </row>
    <row r="15" spans="2:5">
      <c r="B15" s="15" t="s">
        <v>68</v>
      </c>
      <c r="C15" s="16" t="s">
        <v>69</v>
      </c>
      <c r="D15" s="51">
        <v>0</v>
      </c>
      <c r="E15" s="52">
        <v>0</v>
      </c>
    </row>
    <row r="16" spans="2:5">
      <c r="B16" s="15" t="s">
        <v>70</v>
      </c>
      <c r="C16" s="16" t="s">
        <v>71</v>
      </c>
      <c r="D16" s="51">
        <v>0</v>
      </c>
      <c r="E16" s="52">
        <v>0</v>
      </c>
    </row>
    <row r="17" spans="2:5">
      <c r="B17" s="24" t="s">
        <v>72</v>
      </c>
      <c r="C17" s="25" t="s">
        <v>73</v>
      </c>
      <c r="D17" s="53">
        <v>1576.5908328313471</v>
      </c>
      <c r="E17" s="54">
        <v>17.417999999999999</v>
      </c>
    </row>
  </sheetData>
  <sheetProtection algorithmName="SHA-512" hashValue="7QfI/lRKTXBekQVCV8+/lGrOzRqZ+WPOckbEJO51AXuibyN5Di8xoP8paCb8obEPTzrHkYGeNmHYLd5e/f8npA==" saltValue="dG+zGhTJ92OOdtPlvk3KYw==" spinCount="100000" sheet="1" objects="1" scenarios="1"/>
  <mergeCells count="3">
    <mergeCell ref="B4:C6"/>
    <mergeCell ref="D5:D6"/>
    <mergeCell ref="E5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3"/>
  <sheetViews>
    <sheetView showGridLines="0" showRowColHeaders="0" workbookViewId="0"/>
  </sheetViews>
  <sheetFormatPr defaultRowHeight="10"/>
  <cols>
    <col min="1" max="2" width="4.08984375" style="3" customWidth="1"/>
    <col min="3" max="3" width="59.81640625" style="3" customWidth="1"/>
    <col min="4" max="5" width="14.453125" style="3" bestFit="1" customWidth="1"/>
    <col min="6" max="6" width="14" style="3" bestFit="1" customWidth="1"/>
    <col min="7" max="8" width="14.453125" style="3" bestFit="1" customWidth="1"/>
    <col min="9" max="9" width="14" style="3" bestFit="1" customWidth="1"/>
    <col min="10" max="16384" width="8.7265625" style="3"/>
  </cols>
  <sheetData>
    <row r="2" spans="2:9">
      <c r="B2" s="3" t="s">
        <v>8</v>
      </c>
      <c r="D2" s="12"/>
      <c r="E2" s="12"/>
    </row>
    <row r="3" spans="2:9" ht="10.5">
      <c r="B3" s="4" t="s">
        <v>105</v>
      </c>
      <c r="D3" s="12"/>
      <c r="E3" s="12"/>
    </row>
    <row r="4" spans="2:9" ht="10.5">
      <c r="B4" s="71" t="s">
        <v>10</v>
      </c>
      <c r="C4" s="72"/>
      <c r="D4" s="97" t="s">
        <v>75</v>
      </c>
      <c r="E4" s="98"/>
      <c r="F4" s="99"/>
      <c r="G4" s="97" t="s">
        <v>76</v>
      </c>
      <c r="H4" s="98"/>
      <c r="I4" s="99"/>
    </row>
    <row r="5" spans="2:9" ht="10.5">
      <c r="B5" s="95"/>
      <c r="C5" s="96"/>
      <c r="D5" s="13">
        <f>[2]Oversikt!$C$3</f>
        <v>44104</v>
      </c>
      <c r="E5" s="13">
        <f>DATE(YEAR(D5),MONTH(D5)-12,DAY(D5))</f>
        <v>43738</v>
      </c>
      <c r="F5" s="30">
        <f>DATE(YEAR(E5),12,31)</f>
        <v>43830</v>
      </c>
      <c r="G5" s="31">
        <f>D5</f>
        <v>44104</v>
      </c>
      <c r="H5" s="13">
        <f>E5</f>
        <v>43738</v>
      </c>
      <c r="I5" s="32">
        <f>F5</f>
        <v>43830</v>
      </c>
    </row>
    <row r="6" spans="2:9" ht="10.5">
      <c r="B6" s="33" t="s">
        <v>77</v>
      </c>
      <c r="C6" s="34"/>
      <c r="D6" s="50"/>
      <c r="E6" s="63"/>
      <c r="F6" s="63"/>
      <c r="G6" s="50"/>
      <c r="H6" s="63"/>
      <c r="I6" s="63"/>
    </row>
    <row r="7" spans="2:9">
      <c r="B7" s="35">
        <v>1</v>
      </c>
      <c r="C7" s="7" t="s">
        <v>78</v>
      </c>
      <c r="D7" s="46"/>
      <c r="E7" s="64"/>
      <c r="F7" s="64"/>
      <c r="G7" s="46">
        <v>123990.35710205078</v>
      </c>
      <c r="H7" s="64">
        <v>116446.85347656251</v>
      </c>
      <c r="I7" s="64">
        <v>106908.55887939454</v>
      </c>
    </row>
    <row r="8" spans="2:9" ht="10.5">
      <c r="B8" s="36" t="s">
        <v>79</v>
      </c>
      <c r="C8" s="7"/>
      <c r="D8" s="65"/>
      <c r="E8" s="66"/>
      <c r="F8" s="66"/>
      <c r="G8" s="65"/>
      <c r="H8" s="66"/>
      <c r="I8" s="66"/>
    </row>
    <row r="9" spans="2:9">
      <c r="B9" s="35">
        <v>2</v>
      </c>
      <c r="C9" s="7" t="s">
        <v>80</v>
      </c>
      <c r="D9" s="46">
        <v>0</v>
      </c>
      <c r="E9" s="64">
        <v>0</v>
      </c>
      <c r="F9" s="64">
        <v>0</v>
      </c>
      <c r="G9" s="46">
        <v>0</v>
      </c>
      <c r="H9" s="64">
        <v>0</v>
      </c>
      <c r="I9" s="64">
        <v>0</v>
      </c>
    </row>
    <row r="10" spans="2:9">
      <c r="B10" s="35">
        <v>3</v>
      </c>
      <c r="C10" s="37" t="s">
        <v>81</v>
      </c>
      <c r="D10" s="47">
        <v>0</v>
      </c>
      <c r="E10" s="66">
        <v>0</v>
      </c>
      <c r="F10" s="66">
        <v>0</v>
      </c>
      <c r="G10" s="65">
        <v>0</v>
      </c>
      <c r="H10" s="66">
        <v>0</v>
      </c>
      <c r="I10" s="66">
        <v>0</v>
      </c>
    </row>
    <row r="11" spans="2:9">
      <c r="B11" s="35">
        <v>4</v>
      </c>
      <c r="C11" s="37" t="s">
        <v>82</v>
      </c>
      <c r="D11" s="47">
        <v>0</v>
      </c>
      <c r="E11" s="66">
        <v>0</v>
      </c>
      <c r="F11" s="66">
        <v>0</v>
      </c>
      <c r="G11" s="65">
        <v>0</v>
      </c>
      <c r="H11" s="66">
        <v>0</v>
      </c>
      <c r="I11" s="66">
        <v>0</v>
      </c>
    </row>
    <row r="12" spans="2:9">
      <c r="B12" s="35">
        <v>5</v>
      </c>
      <c r="C12" s="7" t="s">
        <v>83</v>
      </c>
      <c r="D12" s="46">
        <v>5802.2185100000006</v>
      </c>
      <c r="E12" s="64">
        <v>6154.7210670000004</v>
      </c>
      <c r="F12" s="64">
        <v>5034.3816930000003</v>
      </c>
      <c r="G12" s="46">
        <v>1367.541851</v>
      </c>
      <c r="H12" s="64">
        <v>1428.1559067000001</v>
      </c>
      <c r="I12" s="64">
        <v>646.98167669999998</v>
      </c>
    </row>
    <row r="13" spans="2:9">
      <c r="B13" s="35">
        <v>6</v>
      </c>
      <c r="C13" s="37" t="s">
        <v>84</v>
      </c>
      <c r="D13" s="47">
        <v>0</v>
      </c>
      <c r="E13" s="66">
        <v>0</v>
      </c>
      <c r="F13" s="66">
        <v>0</v>
      </c>
      <c r="G13" s="65">
        <v>0</v>
      </c>
      <c r="H13" s="66">
        <v>0</v>
      </c>
      <c r="I13" s="66">
        <v>0</v>
      </c>
    </row>
    <row r="14" spans="2:9">
      <c r="B14" s="35">
        <v>7</v>
      </c>
      <c r="C14" s="37" t="s">
        <v>85</v>
      </c>
      <c r="D14" s="47">
        <v>0</v>
      </c>
      <c r="E14" s="66">
        <v>0</v>
      </c>
      <c r="F14" s="66">
        <v>0</v>
      </c>
      <c r="G14" s="65">
        <v>0</v>
      </c>
      <c r="H14" s="66">
        <v>0</v>
      </c>
      <c r="I14" s="66">
        <v>0</v>
      </c>
    </row>
    <row r="15" spans="2:9">
      <c r="B15" s="35">
        <v>8</v>
      </c>
      <c r="C15" s="37" t="s">
        <v>86</v>
      </c>
      <c r="D15" s="47">
        <v>5802.2185100000006</v>
      </c>
      <c r="E15" s="66">
        <v>6154.7210670000004</v>
      </c>
      <c r="F15" s="66">
        <v>5034.3816930000003</v>
      </c>
      <c r="G15" s="65">
        <v>1367.541851</v>
      </c>
      <c r="H15" s="66">
        <v>1428.1559067000001</v>
      </c>
      <c r="I15" s="66">
        <v>646.98167669999998</v>
      </c>
    </row>
    <row r="16" spans="2:9">
      <c r="B16" s="35">
        <v>9</v>
      </c>
      <c r="C16" s="7" t="s">
        <v>87</v>
      </c>
      <c r="D16" s="47">
        <v>0</v>
      </c>
      <c r="E16" s="66">
        <v>0</v>
      </c>
      <c r="F16" s="66">
        <v>0</v>
      </c>
      <c r="G16" s="65">
        <v>0</v>
      </c>
      <c r="H16" s="66">
        <v>0</v>
      </c>
      <c r="I16" s="66">
        <v>0</v>
      </c>
    </row>
    <row r="17" spans="2:9">
      <c r="B17" s="35">
        <v>10</v>
      </c>
      <c r="C17" s="7" t="s">
        <v>88</v>
      </c>
      <c r="D17" s="46">
        <v>136837.64224354646</v>
      </c>
      <c r="E17" s="64">
        <v>107831.561279147</v>
      </c>
      <c r="F17" s="64">
        <v>78924.6138111576</v>
      </c>
      <c r="G17" s="46">
        <v>136837.64224354646</v>
      </c>
      <c r="H17" s="64">
        <v>97438.940729922702</v>
      </c>
      <c r="I17" s="64">
        <v>75263.575529078706</v>
      </c>
    </row>
    <row r="18" spans="2:9">
      <c r="B18" s="35">
        <v>11</v>
      </c>
      <c r="C18" s="37" t="s">
        <v>89</v>
      </c>
      <c r="D18" s="47">
        <v>136837.64224354646</v>
      </c>
      <c r="E18" s="66">
        <v>107335.271880867</v>
      </c>
      <c r="F18" s="66">
        <v>78924.6138111576</v>
      </c>
      <c r="G18" s="65">
        <v>136837.64224354646</v>
      </c>
      <c r="H18" s="66">
        <v>96942.651331642701</v>
      </c>
      <c r="I18" s="66">
        <v>75263.575529078706</v>
      </c>
    </row>
    <row r="19" spans="2:9">
      <c r="B19" s="35">
        <v>12</v>
      </c>
      <c r="C19" s="37" t="s">
        <v>90</v>
      </c>
      <c r="D19" s="47">
        <v>0</v>
      </c>
      <c r="E19" s="66">
        <v>496.28939828</v>
      </c>
      <c r="F19" s="66">
        <v>0</v>
      </c>
      <c r="G19" s="65">
        <v>0</v>
      </c>
      <c r="H19" s="66">
        <v>496.28939828</v>
      </c>
      <c r="I19" s="66">
        <v>0</v>
      </c>
    </row>
    <row r="20" spans="2:9">
      <c r="B20" s="35">
        <v>13</v>
      </c>
      <c r="C20" s="37" t="s">
        <v>91</v>
      </c>
      <c r="D20" s="47">
        <v>0</v>
      </c>
      <c r="E20" s="66">
        <v>0</v>
      </c>
      <c r="F20" s="66">
        <v>0</v>
      </c>
      <c r="G20" s="65">
        <v>0</v>
      </c>
      <c r="H20" s="66">
        <v>0</v>
      </c>
      <c r="I20" s="66">
        <v>0</v>
      </c>
    </row>
    <row r="21" spans="2:9">
      <c r="B21" s="35">
        <v>14</v>
      </c>
      <c r="C21" s="7" t="s">
        <v>92</v>
      </c>
      <c r="D21" s="48">
        <v>16410.577306970008</v>
      </c>
      <c r="E21" s="64">
        <v>12744.685853229999</v>
      </c>
      <c r="F21" s="64">
        <v>12921.218489000001</v>
      </c>
      <c r="G21" s="46">
        <v>16410.577306970008</v>
      </c>
      <c r="H21" s="64">
        <v>12744.685853229999</v>
      </c>
      <c r="I21" s="66">
        <v>12921.218489000001</v>
      </c>
    </row>
    <row r="22" spans="2:9">
      <c r="B22" s="35">
        <v>15</v>
      </c>
      <c r="C22" s="7" t="s">
        <v>93</v>
      </c>
      <c r="D22" s="48">
        <v>0</v>
      </c>
      <c r="E22" s="66">
        <v>0</v>
      </c>
      <c r="F22" s="66">
        <v>0</v>
      </c>
      <c r="G22" s="65">
        <v>0</v>
      </c>
      <c r="H22" s="66">
        <v>0</v>
      </c>
      <c r="I22" s="66">
        <v>0</v>
      </c>
    </row>
    <row r="23" spans="2:9" ht="10.5">
      <c r="B23" s="38">
        <v>16</v>
      </c>
      <c r="C23" s="36" t="s">
        <v>94</v>
      </c>
      <c r="D23" s="49"/>
      <c r="E23" s="67"/>
      <c r="F23" s="67"/>
      <c r="G23" s="49">
        <v>154615.76140151644</v>
      </c>
      <c r="H23" s="67">
        <v>111611.7824898527</v>
      </c>
      <c r="I23" s="67">
        <v>88831.775694778713</v>
      </c>
    </row>
    <row r="24" spans="2:9" ht="10.5">
      <c r="B24" s="36" t="s">
        <v>95</v>
      </c>
      <c r="C24" s="7"/>
      <c r="D24" s="48"/>
      <c r="E24" s="66"/>
      <c r="F24" s="66"/>
      <c r="G24" s="65"/>
      <c r="H24" s="66"/>
      <c r="I24" s="66"/>
    </row>
    <row r="25" spans="2:9">
      <c r="B25" s="35">
        <v>17</v>
      </c>
      <c r="C25" s="7" t="s">
        <v>96</v>
      </c>
      <c r="D25" s="50">
        <v>0</v>
      </c>
      <c r="E25" s="66">
        <v>0</v>
      </c>
      <c r="F25" s="66">
        <v>0</v>
      </c>
      <c r="G25" s="65">
        <v>0</v>
      </c>
      <c r="H25" s="66"/>
      <c r="I25" s="66"/>
    </row>
    <row r="26" spans="2:9">
      <c r="B26" s="35">
        <v>18</v>
      </c>
      <c r="C26" s="7" t="s">
        <v>97</v>
      </c>
      <c r="D26" s="46">
        <v>83008.441624979998</v>
      </c>
      <c r="E26" s="68">
        <v>76140.546279566959</v>
      </c>
      <c r="F26" s="64">
        <v>48545.332744590021</v>
      </c>
      <c r="G26" s="46">
        <v>83008.441624979998</v>
      </c>
      <c r="H26" s="64">
        <v>76140.546279566959</v>
      </c>
      <c r="I26" s="64">
        <v>48545.332744590021</v>
      </c>
    </row>
    <row r="27" spans="2:9">
      <c r="B27" s="35">
        <v>19</v>
      </c>
      <c r="C27" s="7" t="s">
        <v>98</v>
      </c>
      <c r="D27" s="46">
        <v>16045.360538700001</v>
      </c>
      <c r="E27" s="64">
        <v>15821.474357749998</v>
      </c>
      <c r="F27" s="64">
        <v>12506.415848340001</v>
      </c>
      <c r="G27" s="46">
        <v>12043.558103115</v>
      </c>
      <c r="H27" s="64">
        <v>13386.902664749998</v>
      </c>
      <c r="I27" s="64">
        <v>9545.0426670899997</v>
      </c>
    </row>
    <row r="28" spans="2:9" ht="10.5">
      <c r="B28" s="38">
        <v>20</v>
      </c>
      <c r="C28" s="36" t="s">
        <v>99</v>
      </c>
      <c r="D28" s="49">
        <v>99053.802163679997</v>
      </c>
      <c r="E28" s="67">
        <v>91962.020637316949</v>
      </c>
      <c r="F28" s="67">
        <v>61051.748592930024</v>
      </c>
      <c r="G28" s="49">
        <v>95051.99972809499</v>
      </c>
      <c r="H28" s="67">
        <v>89527.448944316959</v>
      </c>
      <c r="I28" s="67">
        <v>58090.375411680019</v>
      </c>
    </row>
    <row r="29" spans="2:9" ht="10.5">
      <c r="B29" s="38">
        <v>21</v>
      </c>
      <c r="C29" s="36" t="s">
        <v>100</v>
      </c>
      <c r="D29" s="49"/>
      <c r="E29" s="67"/>
      <c r="F29" s="67"/>
      <c r="G29" s="49">
        <v>123990.35710205078</v>
      </c>
      <c r="H29" s="67">
        <v>116446.85347656251</v>
      </c>
      <c r="I29" s="67">
        <v>106908.55887939454</v>
      </c>
    </row>
    <row r="30" spans="2:9" ht="10.5">
      <c r="B30" s="38">
        <v>22</v>
      </c>
      <c r="C30" s="36" t="s">
        <v>101</v>
      </c>
      <c r="D30" s="49"/>
      <c r="E30" s="67"/>
      <c r="F30" s="67"/>
      <c r="G30" s="49">
        <v>59563.761673421497</v>
      </c>
      <c r="H30" s="67">
        <v>27902.945622463201</v>
      </c>
      <c r="I30" s="67">
        <v>30741.400283098701</v>
      </c>
    </row>
    <row r="31" spans="2:9" ht="10.5">
      <c r="B31" s="39">
        <v>23</v>
      </c>
      <c r="C31" s="40" t="s">
        <v>102</v>
      </c>
      <c r="D31" s="44"/>
      <c r="E31" s="28"/>
      <c r="F31" s="28"/>
      <c r="G31" s="45">
        <v>2.0816408100930563</v>
      </c>
      <c r="H31" s="29">
        <v>4.1732817406495375</v>
      </c>
      <c r="I31" s="29">
        <v>3.4776736874335477</v>
      </c>
    </row>
    <row r="32" spans="2:9">
      <c r="H32" s="41"/>
      <c r="I32" s="41"/>
    </row>
    <row r="33" spans="4:4">
      <c r="D33" s="42"/>
    </row>
  </sheetData>
  <sheetProtection algorithmName="SHA-512" hashValue="WpVEWRuuAgxAsK8QyEZooOIlg978tvL0WHiuodV6skQML66yY53YW3/O9Qjw8dFOu1WKmxql5VfgLXE9VXhDvg==" saltValue="Yqzt6A7y/HCz7VLUFGzVSA==" spinCount="100000" sheet="1" objects="1" scenarios="1"/>
  <mergeCells count="3">
    <mergeCell ref="B4:C5"/>
    <mergeCell ref="D4:F4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EU-OV1</vt:lpstr>
      <vt:lpstr>LRSum</vt:lpstr>
      <vt:lpstr>LRCom</vt:lpstr>
      <vt:lpstr>LRSpl</vt:lpstr>
      <vt:lpstr>EU-LIQ1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Richard Fuglesang</dc:creator>
  <cp:lastModifiedBy>Georg Richard Fuglesang</cp:lastModifiedBy>
  <dcterms:created xsi:type="dcterms:W3CDTF">2020-10-28T20:00:01Z</dcterms:created>
  <dcterms:modified xsi:type="dcterms:W3CDTF">2020-10-30T15:05:44Z</dcterms:modified>
</cp:coreProperties>
</file>