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N:\Grønt låneprogram\Miljøeffektrapportering\Impact report 2021\Impact report 2021 spreadsheet\"/>
    </mc:Choice>
  </mc:AlternateContent>
  <xr:revisionPtr revIDLastSave="0" documentId="13_ncr:1_{1CC77F0E-AFE9-4DAD-A315-4DCAB4A4D944}" xr6:coauthVersionLast="47" xr6:coauthVersionMax="47" xr10:uidLastSave="{00000000-0000-0000-0000-000000000000}"/>
  <bookViews>
    <workbookView xWindow="38280" yWindow="-120" windowWidth="38640" windowHeight="21240" tabRatio="824" xr2:uid="{6B48BDED-896F-49FC-B010-A129B5481403}"/>
  </bookViews>
  <sheets>
    <sheet name="Summary" sheetId="30" r:id="rId1"/>
    <sheet name="Buildings" sheetId="1" r:id="rId2"/>
    <sheet name="Renewable energy" sheetId="9" r:id="rId3"/>
    <sheet name="Transportation" sheetId="31" r:id="rId4"/>
    <sheet name="Waste and circular economy" sheetId="12" r:id="rId5"/>
    <sheet name="Water and wastewater management" sheetId="13" r:id="rId6"/>
    <sheet name="Land use and area projects" sheetId="14" r:id="rId7"/>
    <sheet name="Climate change adaptation" sheetId="15" r:id="rId8"/>
    <sheet name="Assumptions" sheetId="26" r:id="rId9"/>
  </sheets>
  <definedNames>
    <definedName name="_xlnm._FilterDatabase" localSheetId="1" hidden="1">Buildings!$A$3:$O$159</definedName>
    <definedName name="_xlnm._FilterDatabase" localSheetId="7" hidden="1">'Climate change adaptation'!$A$3:$K$18</definedName>
    <definedName name="_xlnm._FilterDatabase" localSheetId="6" hidden="1">'Land use and area projects'!$A$3:$L$3</definedName>
    <definedName name="_xlnm._FilterDatabase" localSheetId="2" hidden="1">'Renewable energy'!$A$3:$Q$3</definedName>
    <definedName name="_xlnm._FilterDatabase" localSheetId="3" hidden="1">Transportation!$A$3:$L$52</definedName>
    <definedName name="_xlnm._FilterDatabase" localSheetId="4" hidden="1">'Waste and circular economy'!$A$3:$O$3</definedName>
    <definedName name="_xlnm._FilterDatabase" localSheetId="5" hidden="1">'Water and wastewater management'!$A$3:$L$70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30" l="1"/>
  <c r="G25" i="30"/>
  <c r="J52" i="31" l="1"/>
  <c r="J51" i="31"/>
  <c r="J50" i="31"/>
  <c r="J49" i="31"/>
  <c r="J48" i="31"/>
  <c r="J47" i="31"/>
  <c r="J46" i="31"/>
  <c r="J45" i="31"/>
  <c r="J44" i="31"/>
  <c r="J43" i="31"/>
  <c r="J42" i="31"/>
  <c r="J41" i="31"/>
  <c r="J40" i="31"/>
  <c r="J39" i="31"/>
  <c r="J38" i="31"/>
  <c r="J37" i="31"/>
  <c r="J36" i="31"/>
  <c r="J35" i="31"/>
  <c r="J34" i="31"/>
  <c r="J33" i="31"/>
  <c r="J32" i="31"/>
  <c r="J31" i="31"/>
  <c r="J30" i="31"/>
  <c r="J29" i="31"/>
  <c r="J28" i="31"/>
  <c r="J27" i="31"/>
  <c r="J26" i="31"/>
  <c r="J25" i="31"/>
  <c r="J24" i="31"/>
  <c r="J23" i="31"/>
  <c r="J22" i="31"/>
  <c r="J21" i="31"/>
  <c r="J20" i="31"/>
  <c r="J19" i="31"/>
  <c r="J18" i="31"/>
  <c r="J17" i="31"/>
  <c r="J16" i="31"/>
  <c r="J15" i="31"/>
  <c r="J14" i="31"/>
  <c r="J13" i="31"/>
  <c r="J12" i="31"/>
  <c r="J11" i="31"/>
  <c r="J10" i="31"/>
  <c r="J9" i="31"/>
  <c r="J8" i="31"/>
  <c r="J7" i="31"/>
  <c r="J6" i="31"/>
  <c r="J5" i="31"/>
  <c r="J4" i="31"/>
  <c r="K1" i="31"/>
  <c r="I1" i="31"/>
  <c r="H1" i="31"/>
  <c r="G1" i="31"/>
  <c r="P10" i="9"/>
  <c r="P8" i="9"/>
  <c r="P7" i="9"/>
  <c r="P6" i="9"/>
  <c r="P5" i="9"/>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4" i="1"/>
  <c r="L23" i="30" l="1"/>
  <c r="G29" i="30"/>
  <c r="G28" i="30"/>
  <c r="G27" i="30"/>
  <c r="G26" i="30"/>
  <c r="G24" i="30"/>
  <c r="G23" i="30"/>
  <c r="H23" i="30"/>
  <c r="G30" i="30" l="1"/>
  <c r="K1" i="1"/>
  <c r="I1" i="1"/>
  <c r="P12" i="30"/>
  <c r="L26" i="30"/>
  <c r="J27" i="30"/>
  <c r="J26" i="30"/>
  <c r="I23" i="30"/>
  <c r="I30" i="30" s="1"/>
  <c r="H26" i="30"/>
  <c r="H24" i="30"/>
  <c r="H30" i="30" s="1"/>
  <c r="F30" i="30"/>
  <c r="E29" i="30"/>
  <c r="E28" i="30"/>
  <c r="E27" i="30"/>
  <c r="E26" i="30"/>
  <c r="E25" i="30"/>
  <c r="E24" i="30"/>
  <c r="E23" i="30"/>
  <c r="G39" i="30" l="1"/>
  <c r="G41" i="30"/>
  <c r="G43" i="30"/>
  <c r="G37" i="30"/>
  <c r="G38" i="30"/>
  <c r="G40" i="30"/>
  <c r="G42" i="30"/>
  <c r="G44" i="30"/>
  <c r="E30" i="30"/>
  <c r="G34" i="30" l="1"/>
  <c r="I1" i="15"/>
  <c r="M26" i="30" l="1"/>
  <c r="M25" i="30"/>
  <c r="L1" i="1"/>
  <c r="M1" i="12"/>
  <c r="H6" i="13"/>
  <c r="M1" i="1" l="1"/>
  <c r="H1" i="1"/>
  <c r="G1" i="1"/>
  <c r="J159" i="1" l="1"/>
  <c r="J133" i="1" l="1"/>
  <c r="J131" i="1" l="1"/>
  <c r="J20" i="13"/>
  <c r="O1" i="9" l="1"/>
  <c r="N1" i="9"/>
  <c r="I1" i="9"/>
  <c r="G1" i="9"/>
  <c r="H1" i="9" l="1"/>
  <c r="J51" i="1" l="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2"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4" i="1"/>
  <c r="J5" i="9" l="1"/>
  <c r="J6" i="9"/>
  <c r="J7" i="9"/>
  <c r="J8" i="9"/>
  <c r="J9" i="9"/>
  <c r="J10" i="9"/>
  <c r="J11" i="9"/>
  <c r="J4" i="9"/>
  <c r="G1" i="12" l="1"/>
  <c r="H1" i="12"/>
  <c r="I1" i="12"/>
  <c r="N1" i="12"/>
  <c r="L1" i="12"/>
  <c r="K1" i="12"/>
  <c r="J29" i="12"/>
  <c r="J30" i="12"/>
  <c r="J31" i="12"/>
  <c r="J32" i="12"/>
  <c r="J33" i="12"/>
  <c r="J34" i="12"/>
  <c r="J35" i="12"/>
  <c r="J27" i="12"/>
  <c r="J28" i="12"/>
  <c r="J19" i="12"/>
  <c r="J20" i="12"/>
  <c r="J21" i="12"/>
  <c r="J22" i="12"/>
  <c r="J23" i="12"/>
  <c r="J24" i="12"/>
  <c r="J25" i="12"/>
  <c r="J26" i="12"/>
  <c r="J18" i="12"/>
  <c r="J17" i="12"/>
  <c r="J16" i="12"/>
  <c r="J15" i="12"/>
  <c r="J14" i="12"/>
  <c r="J13" i="12"/>
  <c r="J12" i="12"/>
  <c r="J11" i="12"/>
  <c r="J10" i="12"/>
  <c r="J9" i="12"/>
  <c r="J8" i="12"/>
  <c r="J7" i="12"/>
  <c r="J6" i="12"/>
  <c r="J5" i="12"/>
  <c r="J4" i="12"/>
  <c r="J41" i="12"/>
  <c r="J40" i="12"/>
  <c r="J39" i="12"/>
  <c r="J38" i="12"/>
  <c r="J37" i="12"/>
  <c r="J36" i="12"/>
  <c r="K1" i="13"/>
  <c r="I1" i="13"/>
  <c r="G1" i="13"/>
  <c r="H1" i="13"/>
  <c r="J57" i="13"/>
  <c r="J55" i="13"/>
  <c r="J54" i="13"/>
  <c r="J53" i="13"/>
  <c r="J52" i="13"/>
  <c r="J51" i="13"/>
  <c r="J50" i="13"/>
  <c r="J49" i="13"/>
  <c r="J48" i="13"/>
  <c r="J47" i="13"/>
  <c r="J46" i="13"/>
  <c r="J45" i="13"/>
  <c r="J44" i="13"/>
  <c r="J43" i="13"/>
  <c r="J42" i="13"/>
  <c r="J41" i="13"/>
  <c r="J39" i="13" l="1"/>
  <c r="J38" i="13"/>
  <c r="J37" i="13"/>
  <c r="J36" i="13"/>
  <c r="J35" i="13"/>
  <c r="J34" i="13"/>
  <c r="J33" i="13"/>
  <c r="J32" i="13"/>
  <c r="J31" i="13"/>
  <c r="J30" i="13"/>
  <c r="J29" i="13"/>
  <c r="J28" i="13"/>
  <c r="J27" i="13"/>
  <c r="J26" i="13"/>
  <c r="J25" i="13"/>
  <c r="J24" i="13"/>
  <c r="J23" i="13"/>
  <c r="J22" i="13"/>
  <c r="J21" i="13"/>
  <c r="J19" i="13"/>
  <c r="J18" i="13"/>
  <c r="J17" i="13"/>
  <c r="J16" i="13"/>
  <c r="J15" i="13" l="1"/>
  <c r="J14" i="13"/>
  <c r="J13" i="13"/>
  <c r="J12" i="13"/>
  <c r="J11" i="13"/>
  <c r="J10" i="13"/>
  <c r="J9" i="13"/>
  <c r="J8" i="13"/>
  <c r="J7" i="13"/>
  <c r="J6" i="13"/>
  <c r="J5" i="13"/>
  <c r="J4" i="13"/>
  <c r="J70" i="13"/>
  <c r="J69" i="13"/>
  <c r="J68" i="13"/>
  <c r="J67" i="13"/>
  <c r="J66" i="13"/>
  <c r="J65" i="13"/>
  <c r="J64" i="13"/>
  <c r="J63" i="13"/>
  <c r="J62" i="13"/>
  <c r="J61" i="13"/>
  <c r="J60" i="13"/>
  <c r="J59" i="13"/>
  <c r="J58" i="13"/>
  <c r="J56" i="13" l="1"/>
  <c r="K1" i="14"/>
  <c r="I1" i="14"/>
  <c r="H1" i="14"/>
  <c r="J8" i="14" l="1"/>
  <c r="G1" i="14"/>
  <c r="J12" i="14"/>
  <c r="J11" i="14"/>
  <c r="J10" i="14"/>
  <c r="J9" i="14"/>
  <c r="J7" i="14"/>
  <c r="J6" i="14"/>
  <c r="J5" i="14"/>
  <c r="J4" i="14"/>
  <c r="G1" i="15" l="1"/>
  <c r="J13" i="15"/>
  <c r="J12" i="15"/>
  <c r="J11" i="15"/>
  <c r="J10" i="15"/>
  <c r="J9" i="15"/>
  <c r="J8" i="15"/>
  <c r="J4" i="15"/>
  <c r="H1" i="15" l="1"/>
  <c r="L24" i="30" l="1"/>
  <c r="M24" i="30" s="1"/>
  <c r="P1" i="9"/>
  <c r="N1" i="1" l="1"/>
  <c r="L30" i="30" l="1"/>
  <c r="M23" i="30"/>
  <c r="M30" i="30" s="1"/>
  <c r="K1" i="9" l="1"/>
  <c r="L1" i="9"/>
  <c r="M1" i="9"/>
  <c r="K2" i="9"/>
  <c r="L2" i="9"/>
  <c r="M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tc={4F36AE84-AFFA-41AD-ACF0-05E20532496D}</author>
    <author>tc={CC288DEA-B452-4714-A9AC-7CF9D6B09A94}</author>
    <author>tc={FF809858-1650-4F09-B0E5-FDDF5F685EF6}</author>
    <author>tc={C01B298E-E1D1-4968-B02E-E15F39DF3AED}</author>
    <author>tc={FF2BB775-5762-4EE4-9D80-378479357D34}</author>
    <author>tc={C4143662-743A-4B66-A391-7E29F77C6EF5}</author>
    <author>tc={A531ACD3-E7FB-404A-94CC-294A777DE4F4}</author>
  </authors>
  <commentList>
    <comment ref="K7" authorId="0" shapeId="0" xr:uid="{4F36AE84-AFFA-41AD-ACF0-05E20532496D}">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21" authorId="1" shapeId="0" xr:uid="{CC288DEA-B452-4714-A9AC-7CF9D6B09A94}">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29" authorId="2" shapeId="0" xr:uid="{FF809858-1650-4F09-B0E5-FDDF5F685EF6}">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40" authorId="3" shapeId="0" xr:uid="{C01B298E-E1D1-4968-B02E-E15F39DF3AED}">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44" authorId="4" shapeId="0" xr:uid="{FF2BB775-5762-4EE4-9D80-378479357D34}">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48" authorId="5" shapeId="0" xr:uid="{C4143662-743A-4B66-A391-7E29F77C6EF5}">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50" authorId="6" shapeId="0" xr:uid="{A531ACD3-E7FB-404A-94CC-294A777DE4F4}">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List>
</comments>
</file>

<file path=xl/sharedStrings.xml><?xml version="1.0" encoding="utf-8"?>
<sst xmlns="http://schemas.openxmlformats.org/spreadsheetml/2006/main" count="2175" uniqueCount="1011">
  <si>
    <t>Sirkula IKS</t>
  </si>
  <si>
    <t>Ålgårdhallen AS</t>
  </si>
  <si>
    <t>Brevik Fergeselskap IKS</t>
  </si>
  <si>
    <t>Søre Sunnmøre Reinhaldsverk IKS</t>
  </si>
  <si>
    <t>IVAR IKS</t>
  </si>
  <si>
    <t>Kristiansund og Nordmøre Havn IKS</t>
  </si>
  <si>
    <t>Renovasjon i Grenland IKS</t>
  </si>
  <si>
    <t>Elverum Tomteselskap AS</t>
  </si>
  <si>
    <t>Agder Renovasjon IKS</t>
  </si>
  <si>
    <t>Steinkjerbygg KF</t>
  </si>
  <si>
    <t>Haugaland Interkommunale Miljøverk</t>
  </si>
  <si>
    <t>Gjøvik Rådhus AS</t>
  </si>
  <si>
    <t>Karmsund Havn IKS</t>
  </si>
  <si>
    <t>Stavangerregionen Havn IKS</t>
  </si>
  <si>
    <t>Harstad havn KF</t>
  </si>
  <si>
    <t>Ålesundregionen Interkommunale Miljøselskap IKS</t>
  </si>
  <si>
    <t>Simas IKS</t>
  </si>
  <si>
    <t xml:space="preserve">Sirkula IKS </t>
  </si>
  <si>
    <t>Horisont Miljøpark IKS</t>
  </si>
  <si>
    <t xml:space="preserve">Gålåsholmen </t>
  </si>
  <si>
    <t>Vest-Finnmark Avfallsselskap (Vefas)</t>
  </si>
  <si>
    <t>Rødven Vassverk SA</t>
  </si>
  <si>
    <t>Søndre Follo Renseanlegg IKS</t>
  </si>
  <si>
    <t>Midtre Romerike avløpsselskap (MIRA IKS)</t>
  </si>
  <si>
    <t xml:space="preserve">Søndre Helgeland Miljøverk </t>
  </si>
  <si>
    <t>HIAS IKS</t>
  </si>
  <si>
    <t xml:space="preserve">HIAS IKS </t>
  </si>
  <si>
    <t xml:space="preserve">IVAR IKS </t>
  </si>
  <si>
    <t>Tønsberg Renseanlegg IKS</t>
  </si>
  <si>
    <t xml:space="preserve">Åknes/Tafjord Beredskap IKS </t>
  </si>
  <si>
    <t>n/a</t>
  </si>
  <si>
    <t>2019-2020</t>
  </si>
  <si>
    <t>2020-2021</t>
  </si>
  <si>
    <t>2012-2016</t>
  </si>
  <si>
    <t>2016-2017</t>
  </si>
  <si>
    <t>2018-2019</t>
  </si>
  <si>
    <t>2017-2018</t>
  </si>
  <si>
    <t>2014-2015</t>
  </si>
  <si>
    <t>2014-2016</t>
  </si>
  <si>
    <t>2018-2020</t>
  </si>
  <si>
    <t>2016-2018</t>
  </si>
  <si>
    <t>2017-2020</t>
  </si>
  <si>
    <t>2019-2022</t>
  </si>
  <si>
    <t>2019-2021</t>
  </si>
  <si>
    <t>2017-2019</t>
  </si>
  <si>
    <t>2016-2019</t>
  </si>
  <si>
    <t>2016-2020</t>
  </si>
  <si>
    <t>2015-2017</t>
  </si>
  <si>
    <t>2015-2018</t>
  </si>
  <si>
    <t>2015-2016</t>
  </si>
  <si>
    <t>2013-2015</t>
  </si>
  <si>
    <t>2012-2018</t>
  </si>
  <si>
    <t>2011-2014</t>
  </si>
  <si>
    <t>2011-2013</t>
  </si>
  <si>
    <t>2010-2013</t>
  </si>
  <si>
    <t>2010-2012</t>
  </si>
  <si>
    <t>2009-2010</t>
  </si>
  <si>
    <t>2009-2012</t>
  </si>
  <si>
    <t>2008-2017</t>
  </si>
  <si>
    <t>2011-2017</t>
  </si>
  <si>
    <t>2012-2014</t>
  </si>
  <si>
    <t>2010-2015</t>
  </si>
  <si>
    <t>2012-2017</t>
  </si>
  <si>
    <t>2010-2018</t>
  </si>
  <si>
    <t>2011-2012</t>
  </si>
  <si>
    <t>2013-2018</t>
  </si>
  <si>
    <t>2017-2022</t>
  </si>
  <si>
    <t>2018-2021</t>
  </si>
  <si>
    <t>2017-2021</t>
  </si>
  <si>
    <t>2014-2018</t>
  </si>
  <si>
    <t>2018-2022</t>
  </si>
  <si>
    <t>Installed capacity (MW)</t>
  </si>
  <si>
    <t xml:space="preserve">Corresponds to avoided
GHG (tonnes CO2e
annualy) </t>
  </si>
  <si>
    <t>7, 12</t>
  </si>
  <si>
    <t>kg CO2e per kWh</t>
  </si>
  <si>
    <t>9, 11</t>
  </si>
  <si>
    <t>11, 12</t>
  </si>
  <si>
    <t>6, 14</t>
  </si>
  <si>
    <t>11, 14, 16</t>
  </si>
  <si>
    <t>3, 11, 13</t>
  </si>
  <si>
    <t xml:space="preserve">kWh/km </t>
  </si>
  <si>
    <t>kg CO2/km</t>
  </si>
  <si>
    <t>km/year</t>
  </si>
  <si>
    <t>NO0010811276</t>
  </si>
  <si>
    <t>XS2047497289</t>
  </si>
  <si>
    <t>NOK</t>
  </si>
  <si>
    <t>Expected anual energy production (MWh)</t>
  </si>
  <si>
    <t xml:space="preserve">Hurum helsebygg </t>
  </si>
  <si>
    <t>2021-2022</t>
  </si>
  <si>
    <t>Torvbråten skole med flerbrukshall i massivtre</t>
  </si>
  <si>
    <t>Sandnessjøen Fjernvarmeanlegg AS</t>
  </si>
  <si>
    <t>Stad Fjordvarme KF</t>
  </si>
  <si>
    <t>Volda Campus Arena AS</t>
  </si>
  <si>
    <t>2019-2019</t>
  </si>
  <si>
    <t>2020-2023</t>
  </si>
  <si>
    <t>Østfold Avfallssortering IKS</t>
  </si>
  <si>
    <t>2022-2023</t>
  </si>
  <si>
    <t>Asker og Bærum Vannverk IKS</t>
  </si>
  <si>
    <t>2020-2025</t>
  </si>
  <si>
    <t>2020-2030</t>
  </si>
  <si>
    <t>2020-2024</t>
  </si>
  <si>
    <t>2014-2020</t>
  </si>
  <si>
    <t>2021-2023</t>
  </si>
  <si>
    <t>KBN Green Bond Impact Report</t>
  </si>
  <si>
    <t>Total green loans outstanding</t>
  </si>
  <si>
    <t xml:space="preserve">Total green bonds outstanding </t>
  </si>
  <si>
    <t xml:space="preserve">Source </t>
  </si>
  <si>
    <t xml:space="preserve">European power mix </t>
  </si>
  <si>
    <t>NPSI "Position Paper on Green Bonds Impact Reporting" (February 2020)</t>
  </si>
  <si>
    <t xml:space="preserve">KBN Green Project  Category </t>
  </si>
  <si>
    <t xml:space="preserve">Buildings </t>
  </si>
  <si>
    <t xml:space="preserve">Renewable energy </t>
  </si>
  <si>
    <t xml:space="preserve">Transportation </t>
  </si>
  <si>
    <t xml:space="preserve">Waste and circular economy </t>
  </si>
  <si>
    <t>Water and wastewater management</t>
  </si>
  <si>
    <t xml:space="preserve">Land use and area development projects </t>
  </si>
  <si>
    <t xml:space="preserve">Climate change adaptation </t>
  </si>
  <si>
    <t>Total</t>
  </si>
  <si>
    <t xml:space="preserve">SDGs </t>
  </si>
  <si>
    <t xml:space="preserve">Total number of projects </t>
  </si>
  <si>
    <t xml:space="preserve">Increase in capacity </t>
  </si>
  <si>
    <t>Corresponds to reduced and avoided greenhouse gas emissions (tonnes CO2e annually)</t>
  </si>
  <si>
    <t>tonnes</t>
  </si>
  <si>
    <t>Issue date</t>
  </si>
  <si>
    <t>Amount</t>
  </si>
  <si>
    <t>Buildings</t>
  </si>
  <si>
    <t>Project number</t>
  </si>
  <si>
    <t>Borrower</t>
  </si>
  <si>
    <t>Project name</t>
  </si>
  <si>
    <t>Last disbursement</t>
  </si>
  <si>
    <t>Description</t>
  </si>
  <si>
    <t>Estimated impact (KBN share)</t>
  </si>
  <si>
    <t xml:space="preserve">Green loan outstanding (1000 NOK) </t>
  </si>
  <si>
    <t>Total cost  (1000 NOK)</t>
  </si>
  <si>
    <t xml:space="preserve">KBN share of financing </t>
  </si>
  <si>
    <t>Heated area (m2)</t>
  </si>
  <si>
    <t>Energy produced (KWh annually)</t>
  </si>
  <si>
    <t>Energy avoided (kWh annually)</t>
  </si>
  <si>
    <t xml:space="preserve">Corresponds to avoided
GHG (tonnes CO2e
annually) </t>
  </si>
  <si>
    <t>Indre Fosen municipality</t>
  </si>
  <si>
    <t xml:space="preserve">New Åsly school - low energy </t>
  </si>
  <si>
    <t>A new elementary and lower secondary school with space for 400 pupils. Meets the passive-house standard.</t>
  </si>
  <si>
    <t>Frogn municipality</t>
  </si>
  <si>
    <t xml:space="preserve">Ullerud health centre - mass timber </t>
  </si>
  <si>
    <t>The largest health centre in Norway to be constructed in mass timber. The building includes a 108-bed nursing home, a learning, mastery and rehabilitation centre, a day centre for the elderly and a central kitchen.</t>
  </si>
  <si>
    <t>Jevnaker municipality</t>
  </si>
  <si>
    <t>Improving energy efficiency with an EPC contract</t>
  </si>
  <si>
    <t xml:space="preserve">Improving the energy efficiency of a number of long-use buildings. New solutions will ensure more stable operation of technical equipment. </t>
  </si>
  <si>
    <t>Spydeberg municipality</t>
  </si>
  <si>
    <t>Energy efficiency project for public buildings</t>
  </si>
  <si>
    <t>Improving the energy efficiency of nine municipal buildings and a water treatment plant. The project involves a range of energy efficiency measures, such as additional insulation, the installation of heat pumps and setting up an energy monitoring system and a central operational control system.</t>
  </si>
  <si>
    <t>Sandefjord municipality</t>
  </si>
  <si>
    <t>Increasing the energy efficiency of 18 buildings through an energy performance contract. Phasing out the use of fossil fuels in five buildings, monitoring energy consumption, upgrading ventilation and water-to-air heat recovery.</t>
  </si>
  <si>
    <t>Asker municipality</t>
  </si>
  <si>
    <t>Energy efficiency project involving a number of innovative solutions, such as using waste heat from producing ice for an ice rink to heat a swimming pool and phasing out fossil fuel usage from several buildings.</t>
  </si>
  <si>
    <t>Kistefossdammen nursery - energy-plus building</t>
  </si>
  <si>
    <t>Nursery with space for 100 children, built to a significant extent in timber. The building is the first plus-energy building built by the public sector in Norway (FutureBuilt's definition). Supplied with 100% local renewable energy from energy wells and integrated solar panels.</t>
  </si>
  <si>
    <t>Rendalen municipality</t>
  </si>
  <si>
    <t>Energy-saving measures across 11 municipal buildings</t>
  </si>
  <si>
    <t>Energy-saving measures will be implemented at municipal buildings as an energy performance contract (EPC). The project involves implementing 60 energy-saving measures of varying sizes across purpose-built buildings in the municipality.</t>
  </si>
  <si>
    <t xml:space="preserve">Holmen swimming pool - energy efficient </t>
  </si>
  <si>
    <t>One of Norway's most energy-efficient swimming pools. 80% of the facility's energy consumption is met by local renewable energy from geothermal heat pumps, solar panels and solar thermal panels.</t>
  </si>
  <si>
    <t xml:space="preserve">Ødegården nursery - low energy </t>
  </si>
  <si>
    <t xml:space="preserve">Nursery building built to the passive-house standard with space for 100 children. The building is heated and cooled using energy wells. </t>
  </si>
  <si>
    <t xml:space="preserve">Augestad nursery - low energy </t>
  </si>
  <si>
    <t>Nursery building built to the passive-house standard with space for 36 children. The building is heated using geothermal energy distributed through under-floor heating.</t>
  </si>
  <si>
    <t>Greverudåsen sheltered housing - low energy</t>
  </si>
  <si>
    <t>Sheltered housing for people with functional impairments. Built to the passive-house standard, heated using district heating.</t>
  </si>
  <si>
    <t>Central operational control system</t>
  </si>
  <si>
    <t>Energy efficiency project that will connect the municipality's purpose-built buildings to a central operational control system.</t>
  </si>
  <si>
    <t>Sør-Varanger municipality</t>
  </si>
  <si>
    <t>Kirkenes elementary and lower secondary school - low energy</t>
  </si>
  <si>
    <t>The new school replaces a number of old buildings and reduces energy consumption significantly.</t>
  </si>
  <si>
    <t>Energy-efficient emergency services building</t>
  </si>
  <si>
    <t>Co-location of fire and ambulance stations in one energy-efficient building.</t>
  </si>
  <si>
    <t>Improving energy efficiency through an EPC contract</t>
  </si>
  <si>
    <t xml:space="preserve">Improved energy efficiency and phasing out of fossil fuels in a municipal property. Heating oil consumption reduced by 98%, representing a significant reduction in greenhouse gas emissions. </t>
  </si>
  <si>
    <t>Kristiansand municipality</t>
  </si>
  <si>
    <t>Energy efficiency improvements to Town Hall Quarter</t>
  </si>
  <si>
    <t xml:space="preserve">New buildings and renovation of existing buildings, including some protected buildings. The heat demand is met by heat recovered from the municipality's data centre as well as by district heating. Free cooling for the data centre and buildings is based on using cold seawater from Byfjorden. </t>
  </si>
  <si>
    <t xml:space="preserve">Aquarama water park - low energy </t>
  </si>
  <si>
    <t>Low-energy swimming pool and bathing facility with a fitness centre, sports hall, and various public health services. The building uses district heating and heat recovery from ventilation.</t>
  </si>
  <si>
    <t>Øvre Eiker municipality</t>
  </si>
  <si>
    <t xml:space="preserve">Hokksund elementary school - low energy </t>
  </si>
  <si>
    <t>Elementary school built to the passive-house standard with space for 405 pupils. Part timber construction.</t>
  </si>
  <si>
    <t xml:space="preserve">Drammen municipality </t>
  </si>
  <si>
    <t xml:space="preserve">Marienlyst school - low energy </t>
  </si>
  <si>
    <t>First school in Norway to be constructed to the passive-house standard. Space for 560 pupils. Heat demand met by a mini district heating system.</t>
  </si>
  <si>
    <t>Fjell nursery - mass timber</t>
  </si>
  <si>
    <t>Nursery for 90 children built in mass timber to the passive-house standard. Building heated using low-temperature waterborne underfloor heating, as well as by a heat pump connected to geothermal wells.</t>
  </si>
  <si>
    <t>Low-energy administration building</t>
  </si>
  <si>
    <t>Administration building built to the passive-house standard in connection with a new sorting and recycling facility. Constructed in part with recycled building materials.</t>
  </si>
  <si>
    <t>Malvik municipality</t>
  </si>
  <si>
    <t>Hommelvik lower secondary school</t>
  </si>
  <si>
    <t xml:space="preserve">New lower secondary school for 400 pupils. Energy-efficient building with outer cladding in ore-pine. 90% of heat demand met by geothermal heating. </t>
  </si>
  <si>
    <t xml:space="preserve">Utsira municipality </t>
  </si>
  <si>
    <t>Siratun energy efficiency project</t>
  </si>
  <si>
    <t xml:space="preserve">Energy efficiency project that includes waterborne heating, heat pumps and new lighting in Siratun's municipal administration building. </t>
  </si>
  <si>
    <t xml:space="preserve">Mass timber sheltered housing units </t>
  </si>
  <si>
    <r>
      <t>Eleven she</t>
    </r>
    <r>
      <rPr>
        <sz val="11"/>
        <rFont val="IBM Plex Sans"/>
        <family val="2"/>
        <scheme val="minor"/>
      </rPr>
      <t xml:space="preserve">ltered housing units built in mass timber with staff facilities </t>
    </r>
    <r>
      <rPr>
        <sz val="11"/>
        <color theme="1"/>
        <rFont val="IBM Plex Sans"/>
        <family val="2"/>
        <scheme val="minor"/>
      </rPr>
      <t>and garages. Heated using heat pumps connected to a fjord-based district heating network.</t>
    </r>
  </si>
  <si>
    <t>Åfjord municipality</t>
  </si>
  <si>
    <t>Passive house project for upper secondary school pupils</t>
  </si>
  <si>
    <t xml:space="preserve">Two municipal homes built to the passive-house standard by students enrolled in the building construction program at Åfjord Upper Secondary School, giving the pupils training in this construction technique. </t>
  </si>
  <si>
    <t>New Kolvereid school - mass timber</t>
  </si>
  <si>
    <t xml:space="preserve">School building for 315 pupils as well as a public library. Mass timber structure, built to passive-house standard. </t>
  </si>
  <si>
    <t>Moss municipality</t>
  </si>
  <si>
    <t>New Hoppern school with sports hall</t>
  </si>
  <si>
    <t xml:space="preserve">New school building for 450 pupils with a sports hall. Mass timber structure built to passive-house standard. BREEAM-NOR certified as "Very Good". </t>
  </si>
  <si>
    <t>Romsdal upper secondary school - mass timber</t>
  </si>
  <si>
    <t xml:space="preserve">New upper secondary school for 800 pupils. Mass timber used throughout the building, including in load-bearing structures. Energy-efficient, "low-tech" ventilation system. Heated and cooled using 32 geothermal wells.  </t>
  </si>
  <si>
    <t>Flå municipality</t>
  </si>
  <si>
    <t xml:space="preserve">Flå nursery -  mass timber </t>
  </si>
  <si>
    <t>Flå nursery has been extended through the construction of four new sections. Constructed in mass timber and heated using a heat pump.</t>
  </si>
  <si>
    <t>Flesberg municipality</t>
  </si>
  <si>
    <t xml:space="preserve">Flesberg School with sports hall and swimming pool - mass timber </t>
  </si>
  <si>
    <t>New school building for 420 pupils with a sports hall and a swimming pool. Built from mass timber.</t>
  </si>
  <si>
    <t>Kongsvinger municipality</t>
  </si>
  <si>
    <t>Kongsvinger lower secondary school - mass timber</t>
  </si>
  <si>
    <t xml:space="preserve">A new lower secondary school in mass timber dimensioned for 720 pupils. The school replaces four previous lower secondary schools and is BREEAM-NOR certified as "Very Good". </t>
  </si>
  <si>
    <t xml:space="preserve">New Horten upper secondary school - mass timber </t>
  </si>
  <si>
    <t>New upper secondary school for 1,200 pupils built from mass timber. The building will be BREEAM-NOR certified as 'Outstanding' and will satisfy FutureBuilt's definition of an energy-plus building through the use of solar panels on the roof, among other measures.</t>
  </si>
  <si>
    <t>Lyngen municipality</t>
  </si>
  <si>
    <t>Leangen school - mass timber</t>
  </si>
  <si>
    <t xml:space="preserve">A new school building in mass timber dimensioned for 60 pupils. </t>
  </si>
  <si>
    <t xml:space="preserve">Rosenvik public housing complex - mass timber </t>
  </si>
  <si>
    <t>Apartment complex with sheltered housing units and municipal homes constructed in mass timber and clad in locally produced cladding. The municipality emphasised local materials and rail transportation. The building is heated using excess heat from a nearby smelting plant.</t>
  </si>
  <si>
    <t>Horten municipality</t>
  </si>
  <si>
    <t>Granly school - low energy</t>
  </si>
  <si>
    <t>New elementary school constructed to the passive-house standard with space for 580 pupils. Heating based on geothermal heat pumps. The school has lots of outdoor areas and its own school garden.</t>
  </si>
  <si>
    <t xml:space="preserve">Low-energy sports hall in Lystlunden </t>
  </si>
  <si>
    <t>New sports hall constructed to the passive-house standard. Heating system based on a seawater heat pump and solar collectors.</t>
  </si>
  <si>
    <t>Outdoor LED lighting</t>
  </si>
  <si>
    <t>Old light fittings outside municipal buildings upgraded to LED lighting.</t>
  </si>
  <si>
    <t>Sagastad knowledge centre</t>
  </si>
  <si>
    <t>A knowledge centre with an environmentally friendly vision that uses solar panels and fjord-based heating/cooling. Timber used extensively in construction process.</t>
  </si>
  <si>
    <t>Elverum municipality</t>
  </si>
  <si>
    <t xml:space="preserve">Ydalir school and nursery - mass timber </t>
  </si>
  <si>
    <t>The school will have space for 350 pupils. Mass timber structure, built to the passive-house standard. BREEAM-NOR certification planned.</t>
  </si>
  <si>
    <t>Enebakk municipality</t>
  </si>
  <si>
    <t>Ytre Enebakk school - mass timber</t>
  </si>
  <si>
    <t xml:space="preserve">School for 800 pupils and a multi-use sports hall. Mass timber structure, built to the passive-house standard. </t>
  </si>
  <si>
    <t>Flatås sports club</t>
  </si>
  <si>
    <t>Flatås sports hall - environmental profile</t>
  </si>
  <si>
    <t>Combined multi-use sports hall and football hall with district heating, outdoor LED lighting system and granule-free artificial grass surface.</t>
  </si>
  <si>
    <t>Renovation of Gjøvik City Hall</t>
  </si>
  <si>
    <t xml:space="preserve">Introduction of district heating and new technology for temperature management. These improvements will produce a reduction in energy consumption of around 70%.   </t>
  </si>
  <si>
    <t>Sør-Odal municipality</t>
  </si>
  <si>
    <t xml:space="preserve">Glommasvingen School - mass timber </t>
  </si>
  <si>
    <t>New school building with space for 900 pupils, as well as a new multi-use sports hall.  Mass timber structure, built to the passive-house standard. BREEAM-certified as "Very Good".</t>
  </si>
  <si>
    <t>Sel municipality</t>
  </si>
  <si>
    <t>"Otta brygge": Homes for people with disabilities</t>
  </si>
  <si>
    <t xml:space="preserve">Mass timber building with 16 sheltered housing units. District heating used. </t>
  </si>
  <si>
    <t xml:space="preserve">New LED technology and management system that will reduce energy consumption by over 25%. </t>
  </si>
  <si>
    <t>Alta municipality</t>
  </si>
  <si>
    <t xml:space="preserve">Alta care centre - mass timber </t>
  </si>
  <si>
    <t>The centre includes 60 sheltered housing units and 108 nursing home places spread across five buildings. The buildings are built from mass timber and ground-source heating will meet 50% of its energy requirements.</t>
  </si>
  <si>
    <t>Flatanger municipality</t>
  </si>
  <si>
    <t>Energy solution for Flatanger's new nursing and care centre</t>
  </si>
  <si>
    <t xml:space="preserve">Energy efficiency improvements through replacement of oil heating with geothermal heating and a central operational control system. </t>
  </si>
  <si>
    <t>Tvedestrand municipality</t>
  </si>
  <si>
    <t>New Tvedestrand upper secondary school with sports facilities</t>
  </si>
  <si>
    <t>The school has been dimensioned for approximately 700 pupils. Mass timber structure, built to the plus-house standard.</t>
  </si>
  <si>
    <t>Nord-Odal municipality</t>
  </si>
  <si>
    <t xml:space="preserve">Combined bank, library and apartment complex </t>
  </si>
  <si>
    <t>Library, bank premises, meeting places and ten apartments. Iconic building in mass timber with underfloor heating and hot water via a heat pump with energy wells as the source of heat.</t>
  </si>
  <si>
    <t>Ulvik municipality</t>
  </si>
  <si>
    <t xml:space="preserve">Ulvik nursing home - low energy </t>
  </si>
  <si>
    <t>New, energy-efficient nursing home built to the passive-house standard, with fjord-based heating/cooling.</t>
  </si>
  <si>
    <t>New Steinkjer elementary school with sports facilities</t>
  </si>
  <si>
    <t xml:space="preserve">New school building built to the passive-house standard dimensioned for 400 pupils. The super structure largely made of mass timber and glulam.  Greenhouse gas emissions from material usage 25% lower compared with a standard reference building. </t>
  </si>
  <si>
    <t>New administration building, weighbridge booth and vehicle access - low energy</t>
  </si>
  <si>
    <t>A new administration building built to the passive-house standard. Environmentally friendly façade in timber with solar panels that will meet a significant proportion of the energy needed for lighting and electric car charging points. 50% lower energy requirement compared with a standard reference building.</t>
  </si>
  <si>
    <t>Surnadal municipality</t>
  </si>
  <si>
    <t xml:space="preserve">Heating/cooling pump at Kulturhuset </t>
  </si>
  <si>
    <t xml:space="preserve">A new and more efficient heating/cooling pump that reuses heat from the cooling system. </t>
  </si>
  <si>
    <t>Kvænangen municipality</t>
  </si>
  <si>
    <t xml:space="preserve">Kvænangen elementary and lower secondary school with sports hall - mass timber </t>
  </si>
  <si>
    <t>A new school with a multi-use sports hall, dimensioned for 195 pupils. Built from mass timber.</t>
  </si>
  <si>
    <t>Mass timber sheltered housing units on Edvard Griegs vei</t>
  </si>
  <si>
    <t>Construction of 72 sheltered housing units, a day care centre and a café, as well as a base for home care services. Structure will be in mass timber and low-carbon concrete and will comply with the passive-house standard. Heating provided by district heating.</t>
  </si>
  <si>
    <t>Kvæfjord municipality</t>
  </si>
  <si>
    <t xml:space="preserve">Kveldrov health centre - low energy </t>
  </si>
  <si>
    <t>New health centre with co-located municipal services. Energy-efficient building with waterborne heating in almost every room provided by an air-to-water heat pump. 31% reduction in energy demand compared with a standard reference building.</t>
  </si>
  <si>
    <t>The City of Oslo</t>
  </si>
  <si>
    <t>Renovation of Slemdal school</t>
  </si>
  <si>
    <t>The school will be expanded from having three forms in each year to four forms, with space for 728 pupils. Environmentally friendly solutions such as solar panels and geothermal wells will be emphasised, and the building will comply with the passive-house standard.</t>
  </si>
  <si>
    <t>Renovating and extending Hasle school</t>
  </si>
  <si>
    <t xml:space="preserve">Renovating a protected centrally located building and constructing a new building to the passive-house standard. The school's capacity will be expanded from 480 pupils to 870. </t>
  </si>
  <si>
    <t xml:space="preserve">A new elementary school dimensioned for 654 pupils. Flexible structure that will permit expansion in future. The building will comply with the passive-house standard and will have an 'A' rating for energy efficiency. </t>
  </si>
  <si>
    <t>New Holmen school with sports hall</t>
  </si>
  <si>
    <t>Time municipality</t>
  </si>
  <si>
    <t>New energy plant for City Hall area</t>
  </si>
  <si>
    <t>A new heating plant based on bio pellets. Replacement for little-used gas boiler.</t>
  </si>
  <si>
    <t>Nesodden municipality</t>
  </si>
  <si>
    <t>Skoklefall sheltered housing units - low energy</t>
  </si>
  <si>
    <t>Sheltered housing with 15 units and a dementia facility staffed 24/7 with 28 places. Heating and cooling through geothermal wells.</t>
  </si>
  <si>
    <t xml:space="preserve">LED street lighting </t>
  </si>
  <si>
    <t>Old street lighting replaced with more energy-efficient lighting.</t>
  </si>
  <si>
    <t>Bærum municipality</t>
  </si>
  <si>
    <t xml:space="preserve">Levre elementary school - sustainable materials </t>
  </si>
  <si>
    <t>New elementary school for 800 pupils built in low-carbon concrete, recycled steel and sustainable timber. Solar cells on the facade.</t>
  </si>
  <si>
    <t xml:space="preserve">Bekkestua elementary school - low energy </t>
  </si>
  <si>
    <t>A new elementary school with four parallel forms in each year that will be BREEAM-NOR certified as "Very Good". The building will be built with minimal fossil fuel usage, a measure that the municipality anticipates will save 83 tonnes of CO2.</t>
  </si>
  <si>
    <t xml:space="preserve">Carpe Diem dementia village - low energy </t>
  </si>
  <si>
    <t>A dementia village with 158 institutional places built to the passive-house standard. The building will be connected to a district heating system and will have its own solar panels. Fossil-fuel-free construction site.</t>
  </si>
  <si>
    <t xml:space="preserve">Nansenparken nursery - low energy </t>
  </si>
  <si>
    <t xml:space="preserve">A new 200-place nursery built to the passive-house standard. The building will be connected to a new vacuum facility for waste and will use district heating and cooling as well as its own solar panels. </t>
  </si>
  <si>
    <t>Oksenøya local centre  - a FutureBuilt model project</t>
  </si>
  <si>
    <r>
      <t xml:space="preserve">A local centre that will include an elementary school with five parallel forms in each year, a nursery for 300 children, a multi-use sports hall, an artificial grass playing field and </t>
    </r>
    <r>
      <rPr>
        <sz val="11"/>
        <color theme="1"/>
        <rFont val="IBM Plex Sans"/>
        <family val="2"/>
        <scheme val="minor"/>
      </rPr>
      <t>outdoor sports facilities, as well as a residential care centre with 150 places. The centre is a FutureBuilt model project, and the plan is for it to be BREEAM-NOR certified as 'Excellent' and energy-plus certified.</t>
    </r>
  </si>
  <si>
    <t xml:space="preserve">Lindelia residential care centre  - low energy </t>
  </si>
  <si>
    <t>A residential care centre with 132 institutional places, a day centre and a café. Connected to district heating/cooling and built to the passive-house standard.</t>
  </si>
  <si>
    <t>Jarenga nursery - low energy</t>
  </si>
  <si>
    <t>A new energy efficient nursery for 160 children. Built using sustainable materials with solar panels on the roof.</t>
  </si>
  <si>
    <t>Mære elementary school - mass timber</t>
  </si>
  <si>
    <t xml:space="preserve">New elementary school dimensioned for 250 pupils. Mass timber structure and compliance with the passive-house standard planned. </t>
  </si>
  <si>
    <t>Mære nursery - mass timber</t>
  </si>
  <si>
    <t xml:space="preserve">Lø nursery - mass timber </t>
  </si>
  <si>
    <t xml:space="preserve">New nursery. Mass timber structure and compliance with passive-house standard planned. </t>
  </si>
  <si>
    <t xml:space="preserve">Trondheim municipality </t>
  </si>
  <si>
    <t>Lade school with sports hall - low energy and mass timber</t>
  </si>
  <si>
    <t xml:space="preserve">Halden municipality </t>
  </si>
  <si>
    <t xml:space="preserve">Kongeveien school - low energy and mass timber </t>
  </si>
  <si>
    <t xml:space="preserve">New school dimensioned for 740 pupils built in mass timber to the passive-house standard. The school is connected to the district heating network and uses waterborne heating. </t>
  </si>
  <si>
    <t xml:space="preserve">A new elementary school built in mass timber with space for 600 pupils and 80 employees. Primary source of heating is geothermal wells distributed via waterborne underfloor heating. </t>
  </si>
  <si>
    <t>Bergheim dementia centre - mass timber</t>
  </si>
  <si>
    <t xml:space="preserve">Jevnaker municipality </t>
  </si>
  <si>
    <t>Bergerbakken school with sports hall  - mass timber</t>
  </si>
  <si>
    <t xml:space="preserve">New residential dementia centre with 96 apartments and day care provision for a further 24 people. Built in mass timber, with the primary source of heating being  geothermal wells distributed via waterborne underfloor heating. Structure to require 20% less energy than a TEK16 reference building. </t>
  </si>
  <si>
    <t>New school with space for 420 pupils with a sports hall built in mass timber.</t>
  </si>
  <si>
    <t>New low-energy harbour building in Molde</t>
  </si>
  <si>
    <t xml:space="preserve">Søndre Land municipality </t>
  </si>
  <si>
    <t>Hovli care home - mass timber</t>
  </si>
  <si>
    <t xml:space="preserve">New office building built with low energy consumption and low-emission materials. Heating need met by heat pumps with air and water as energy sources. </t>
  </si>
  <si>
    <t xml:space="preserve">A new care home in mass timber with 104 residential rooms, as well as premises for home care services and a day care centre. 90% of heat demand met by bio energy, with the remainder met by heat recovered from air conditioning. </t>
  </si>
  <si>
    <t>Inn Trøndelag healthcare and emergency centre</t>
  </si>
  <si>
    <t>New control system that will reduce energy consumption.</t>
  </si>
  <si>
    <t xml:space="preserve">Sydskogen school - mass timber </t>
  </si>
  <si>
    <t xml:space="preserve">Norway's first school to be awarded the Nordic Swan label. Dimensioned for around 500 pupils. The school is being built to the passive-house standard and from mass timber, and the construction site is fossil-fuel-free. </t>
  </si>
  <si>
    <t>New administration building in Gålåsholmen and an area for reuse</t>
  </si>
  <si>
    <t xml:space="preserve">New low-energy upper secondary school in Tvedestrand </t>
  </si>
  <si>
    <t xml:space="preserve">Mass timber passive-house standard administration building. There is a plan to produce electricity and heat from methane gas from a nearby landfill site. </t>
  </si>
  <si>
    <t>The school is dimensioned for around 700 pupils. Mass timber construction that meets the energy-plus standard.</t>
  </si>
  <si>
    <t>Vestnes municipality</t>
  </si>
  <si>
    <t>Stella Maris  - a low-energy health centre</t>
  </si>
  <si>
    <t>A new and future-oriented healthcare and welfare services centre. The greenhouse gas emissions associated with the project's materials will be 26% lower than a standard reference building.</t>
  </si>
  <si>
    <t>Stjørdal municipality</t>
  </si>
  <si>
    <t>Stjørdal health centre - low energy</t>
  </si>
  <si>
    <t xml:space="preserve">A new health centre that will contribute to the co-location of specialist health and welfare services. Significant reduction in energy consumption and the centre will meet the passive-house standard. Energy for heating provided by a woodchip fired district heating plant, with a solar panel installation meeting other energy needs.  </t>
  </si>
  <si>
    <t>Gildeskål municipality</t>
  </si>
  <si>
    <t xml:space="preserve">Inndyr sheltered housing units - mass timber </t>
  </si>
  <si>
    <t>New sheltered housing development with seven units. Landmark building constructed from mass timber. The mass timber elements are locally produced and come from Hoisko in Finland.</t>
  </si>
  <si>
    <t>Nesna municipality</t>
  </si>
  <si>
    <t xml:space="preserve">Nesna harbour - energy-efficient building </t>
  </si>
  <si>
    <t xml:space="preserve">Multi-function health centre that includes 16 new nursing home places. Compact building envelope with an estimated energy demand 22.8% below that of a standard reference building. </t>
  </si>
  <si>
    <t>Energy efficiency measures for municipal buildings</t>
  </si>
  <si>
    <t>Våler municipality (Viken county)</t>
  </si>
  <si>
    <t>A range of measures that will together provide an energy saving of 38.7% per year compared with previous consumption.</t>
  </si>
  <si>
    <t>Lesja municipality</t>
  </si>
  <si>
    <t>Renovation of Lesja nursing home and setting up a new energy plant</t>
  </si>
  <si>
    <t>Extensive energy efficiency measures, as well as setting up a new energy plant based on ground-source heating that will replace electric heating.</t>
  </si>
  <si>
    <t xml:space="preserve">New sports hall and remodelling of existing sports hall </t>
  </si>
  <si>
    <t>Energy efficient sports building with solar panels on the roof.</t>
  </si>
  <si>
    <t>Shared intermunicipal archive in a low-energy building</t>
  </si>
  <si>
    <t>New construction of a shared inter-municipal archive consisting of office areas, archive services and a depot with 45,000m of shelving. The building has a low energy demand and is equipped with eight boreholes for geothermal heating.</t>
  </si>
  <si>
    <t>Grane municipality</t>
  </si>
  <si>
    <t>New energy efficient health centre</t>
  </si>
  <si>
    <t xml:space="preserve">The new Jordal Amfi arena - ice rink with innovative energy solutions </t>
  </si>
  <si>
    <t>The ice rink will be built to ensure the best possible heat recovery, with good temperature control systems and a high degree of efficient energy consumption. The ice rink is expected to be 97.5% self-sufficient in thermal energy and the overall construction will use 36% less energy than a standard reference project.</t>
  </si>
  <si>
    <t>Inderøy municipality</t>
  </si>
  <si>
    <t>Mosvik sheltered housing units - mass timber</t>
  </si>
  <si>
    <t>Renovation of existing nursing home and construction of 24 new sheltered housing units. Climate-friendly materials used, waterborne heating and planned as a low-energy building.</t>
  </si>
  <si>
    <t>Marker municipality</t>
  </si>
  <si>
    <t>New mass timber nursery</t>
  </si>
  <si>
    <t>New nursery a short distance from the town centre. Built from mass timber and meets low-energy standards.</t>
  </si>
  <si>
    <t>Fyresdal municipality</t>
  </si>
  <si>
    <t>Mass timber sports hall</t>
  </si>
  <si>
    <t xml:space="preserve">Combined sports hall for the school and for the whole community, built from mass timber. Heated by water-to-water heating using water from Fyresdal lake via existing water connection. </t>
  </si>
  <si>
    <t>Skiptvet municipality</t>
  </si>
  <si>
    <t>Construction of Vestgård school using mass timber (administration wing)</t>
  </si>
  <si>
    <t>The building has mass timber wall structures.</t>
  </si>
  <si>
    <t>Ibestad municipality</t>
  </si>
  <si>
    <t>Ibestad nursing home and sheltered housing units - low energy</t>
  </si>
  <si>
    <t>New, energy efficient nursing home and sheltered housing units, built to the passive-house standard and using maintenance-free materials. Use of electric cars facilitated with charging stations. Estimated energy saving of 45% compared with a standard reference building.</t>
  </si>
  <si>
    <t>The building, which will meet the energy-plus standard, will require 40% less energy than a standard reference building. The measures used include multiple boreholes, solar thermal collectors on the roof and solar panels on the roof and walls.</t>
  </si>
  <si>
    <t>New energy efficient health centre with 24 nursing home places and 8 sheltered housing units which uses boreholes for ground source heating. The centre's energy demand will be 30% lower than required by applicable building regulations.</t>
  </si>
  <si>
    <t>Solund municipality</t>
  </si>
  <si>
    <t>New energy efficient sheltered housing units</t>
  </si>
  <si>
    <t>Nine low-energy sheltered housing units built to passive-house requirements. Long-lasting, environmentally friendly materials have been used. All energy consumption is managed using a central operational control system.</t>
  </si>
  <si>
    <t>Low energy health centre</t>
  </si>
  <si>
    <t xml:space="preserve">A health centre in Knarvik built to the passive-house standard. Thermal energy supply. </t>
  </si>
  <si>
    <t>Skaun municipality</t>
  </si>
  <si>
    <t>Skaun elementary school and cultural venue</t>
  </si>
  <si>
    <t xml:space="preserve">School dimensioned for 540 pupils, as well as a public library, a cultural venue and a sports hall. Structure to generate at least 30% less greenhouse gas emissions and to consume 40% less energy than a standard reference building. </t>
  </si>
  <si>
    <t>Molde municipality</t>
  </si>
  <si>
    <t xml:space="preserve">New low-energy harbour building in Molde </t>
  </si>
  <si>
    <t>Trondheim municipality</t>
  </si>
  <si>
    <t xml:space="preserve">Huseby elementary and lower secondary school </t>
  </si>
  <si>
    <t xml:space="preserve">The school, which will have space for approximately 1,150 pupils, has been built using durable, climate-friendly materials. It is estimated that the school's greenhouse gas emissions will be 60-70% lower relative to a reference building. The project also includes a retention basin, a rain garden and solar panels. </t>
  </si>
  <si>
    <t>New Hegra elementary school</t>
  </si>
  <si>
    <t>The 231-pupil school is built out of cross-laminated timber and low-carbon concrete (class B). The building's energy demand is 27% lower than the requirement in the TEK17 building works regulations. The building also uses solar panels to produce energy.</t>
  </si>
  <si>
    <t>Evenes municipality</t>
  </si>
  <si>
    <t xml:space="preserve">New Evenes school </t>
  </si>
  <si>
    <t>The load-bearing structure is primarily made out of mass timber sections and glulam beams/columns. The mass timber is made from FSC-certified timber. In addition, a ground source heating system and geothermal wells will be installed.</t>
  </si>
  <si>
    <t>Surnadal elementary and lower secondary school</t>
  </si>
  <si>
    <t>The school is being built to a significant extent in mass timber, and is dimensioned to be energy efficient. Its energy demand will be approximately 23% lower than required by the regulations. In addition, energy will be produced by the building's solar panels.</t>
  </si>
  <si>
    <t>Nordre Follo municipality</t>
  </si>
  <si>
    <t>Bregnefaret sheltered housing units</t>
  </si>
  <si>
    <t>Building constructed with timber frame modules and class B low-carbon concrete, and complies with the Passive-House standard. The construction site is fossil-fuel free, and the building will be heated using bedrock heating.</t>
  </si>
  <si>
    <t>Mork facility</t>
  </si>
  <si>
    <t xml:space="preserve">Extension and shared areas for existing sheltered housing units. The extension is built in mass timber and designed in accordance with the Passive-House standard. </t>
  </si>
  <si>
    <t>New LED technology and management system that will reduce energy consumption by over 25%</t>
  </si>
  <si>
    <t>LED lighting Ottahallen</t>
  </si>
  <si>
    <t>Frøya municipality</t>
  </si>
  <si>
    <t>Frøya health and care centre</t>
  </si>
  <si>
    <t>A communal living and health centre will be built, with the communal living building constructed exclusively in mass timber. Low-carbon concrete and recycled steel will also be used in the construction. In addition, the aim is to build a zero-energy building.</t>
  </si>
  <si>
    <t>New Munch museum</t>
  </si>
  <si>
    <t xml:space="preserve">The new museum is an ambitious project and is part of the City of Oslo's urban development project in Bjørvika. The museum has been designed to meet the requirement to be a FutureBuilt project, i.e. its greenhouse gas emissions must be at least 50% lower than required by current standards. </t>
  </si>
  <si>
    <t>Bergen municipality</t>
  </si>
  <si>
    <t>Sandsli residential and activity centre</t>
  </si>
  <si>
    <t xml:space="preserve">A centre with 120 nursing home places and 30 sheltered housing units. The building is being built in accordance with the passive-house standard and its heating will be based on district heating. </t>
  </si>
  <si>
    <t>Narvik municipality</t>
  </si>
  <si>
    <t>New Narvik elementary school and sports hall</t>
  </si>
  <si>
    <t>The school is dimensioned for 600 pupils and is built to be energy efficient. The main building is being built to the Passive House standard, and the buildings have on average a 22.5% lower energy demand than the requirement in the regulations.</t>
  </si>
  <si>
    <t xml:space="preserve">Bergen municipality </t>
  </si>
  <si>
    <t>Holen school</t>
  </si>
  <si>
    <t>Holen is a combined elementary and lower secondary school dimensioned for 650 pupils. The school is being created as a nearly zero energy building (NZEB), is BREEAM-Nor certified as Excellent, and is being built with a fossil-free construction site. The building's energy supply is based on electricity.</t>
  </si>
  <si>
    <t>Færder municipality</t>
  </si>
  <si>
    <t xml:space="preserve">Labakken school and multi-use sports hall </t>
  </si>
  <si>
    <t>An elementary school with three parallel forms that is designed with clear energy and environmental targets. Solar panels are installed on the roof and the building is energy-plus certified. In addition, the building site is required to be fossil-free.</t>
  </si>
  <si>
    <t>Rud swimming pool</t>
  </si>
  <si>
    <t>With the ambition of being BREEAM-NOR certified as 'Very good' (with the option to be Excellent), Rud swimming pool may become the first BREEAM-certified pool in Norway. The swimming pool is an ambitious project that has a range of high-quality measures such as on-site energy production, water recovery and the requirement for the construction site to be fossil-free.</t>
  </si>
  <si>
    <t>Hå municipality</t>
  </si>
  <si>
    <t>Skjeraberget respite care home</t>
  </si>
  <si>
    <t xml:space="preserve">Energy efficient respite care home with space for six children/young people and a training apartment. </t>
  </si>
  <si>
    <t>Verdal municipality</t>
  </si>
  <si>
    <t>New Vinne and Ness school</t>
  </si>
  <si>
    <t>The ambition is for the school to qualify as a FutureBuilt zero-energy building that meets the requirement for delivered energy consumption not to exceed approximately 35 kWh/m2 annually. Solar panels will also be installed on the building, and geothermal wells will be used.</t>
  </si>
  <si>
    <t xml:space="preserve">Solund lower secondary school and library </t>
  </si>
  <si>
    <t>Modern and functional building that is energy efficient and built from mass timber. The library will play a key role in the building and will serve as both a school library and a public library.</t>
  </si>
  <si>
    <t>Geothermal wells and heat pumps for Volda Campus</t>
  </si>
  <si>
    <t xml:space="preserve">The energy produced is based on local renewable energy sources and will be used to heat Volda Campus. </t>
  </si>
  <si>
    <t>New service building</t>
  </si>
  <si>
    <t>The service building is being constructed from mass timber and is designed to be very energy efficient.  Calculations indicate that it will deliver a total reduction in emissions of around 45% relative to a reference building.</t>
  </si>
  <si>
    <t>Drammen municipality</t>
  </si>
  <si>
    <t>New Brandengen school and multi-use sports hall</t>
  </si>
  <si>
    <t xml:space="preserve">The main structure of the school is being built from mass timber, and it will be the first such building in Norway to feature a brick-clad facade. </t>
  </si>
  <si>
    <t>Source</t>
  </si>
  <si>
    <t xml:space="preserve">Electric cars: </t>
  </si>
  <si>
    <t>Norwegian State Agency for Public Management and eGovernment (DIFI)'s guidelines for public procurement: https://www.anskaffelser.no/verktoy/analyseverktoy/effektkalkulator-personbiler</t>
  </si>
  <si>
    <t>Alternative: new diesel car</t>
  </si>
  <si>
    <t>Milage new car</t>
  </si>
  <si>
    <t>Water source district heating</t>
  </si>
  <si>
    <r>
      <t>District heating system based on low-temperature fjord water and heat exchangers that supplies more than 100,000m</t>
    </r>
    <r>
      <rPr>
        <vertAlign val="superscript"/>
        <sz val="11"/>
        <color theme="1"/>
        <rFont val="IBM Plex Sans"/>
        <family val="2"/>
        <scheme val="minor"/>
      </rPr>
      <t>2</t>
    </r>
    <r>
      <rPr>
        <sz val="11"/>
        <color theme="1"/>
        <rFont val="IBM Plex Sans"/>
        <family val="2"/>
        <scheme val="minor"/>
      </rPr>
      <t xml:space="preserve"> of buildings in central Nordfjordeid.</t>
    </r>
  </si>
  <si>
    <t>Grødaland biogas plant</t>
  </si>
  <si>
    <t>A plant for producing biogas based on sewage sludge, waste food and other organic waste. Biofuel plant for steam heat production based on de-watered bio residue and timber waste.</t>
  </si>
  <si>
    <t>Sorting facility for timber waste for bio energy</t>
  </si>
  <si>
    <t>Increasing the capacity of a biofuel-based district heating plant. Improving the feeding system and refurbishing a boiler, as well as adaptations to enable 15% of biofuel to come from chippings produced from waste timber from a nearby waste reception facility.</t>
  </si>
  <si>
    <t>Installation of heat pumps</t>
  </si>
  <si>
    <t>The new heat pumps are more energy-efficient and renewable energy is now expected to account for approaching 100% of energy use.</t>
  </si>
  <si>
    <t>Renewable energy</t>
  </si>
  <si>
    <t>Project period (estimated)</t>
  </si>
  <si>
    <t>Total cost (1000 NOK)</t>
  </si>
  <si>
    <t>KBN share of financing</t>
  </si>
  <si>
    <t>Corresponds to avoided GHG (tonnes CO2e annually)</t>
  </si>
  <si>
    <t>Transportation</t>
  </si>
  <si>
    <t>Holmestrand municipality</t>
  </si>
  <si>
    <t>Mountain lift directly from train station</t>
  </si>
  <si>
    <t>Installation of lift service connecting mountain plateau to underpass leading to Holmestrand train station. The lift will make travelling by train more attractive for 3,000 people who live within 20 minutes' cycle ride of the station.</t>
  </si>
  <si>
    <t>Bardu municipality</t>
  </si>
  <si>
    <t>Replacing 10% of the municipality's traditional street lights with LED fittings.</t>
  </si>
  <si>
    <t>Construction of foot and cycle paths</t>
  </si>
  <si>
    <t>Creation of 530m of foot and cycle paths and bicycle parking, improving bike lanes and procurement of electric bikes.</t>
  </si>
  <si>
    <t>Electric cars for the home care service</t>
  </si>
  <si>
    <t>29 cars used by the municipality's home care service replaced with electric cars.</t>
  </si>
  <si>
    <t>Hvaler municipality</t>
  </si>
  <si>
    <t>Installation of charging stations</t>
  </si>
  <si>
    <t>LED lighting</t>
  </si>
  <si>
    <t>Replacing street lights with LED fittings.</t>
  </si>
  <si>
    <t>Svartvatnet: footpath and recreational area</t>
  </si>
  <si>
    <t xml:space="preserve">Conversion of roadway into a foot and cycle path in central Surnadal to reduce car traffic and to make it easier for people to walk or cycle to school and work. Free school transport will be reduced as a consequence of the footpath, and 500 pupils will use the footpath every day. </t>
  </si>
  <si>
    <t>Procurement of biogas cars</t>
  </si>
  <si>
    <t>Purchasing of 24 biogas cars for the municipal car fleet. CO2 impact is recognised as part of the filling station project.</t>
  </si>
  <si>
    <t>Construction of energy filling station and gas operations</t>
  </si>
  <si>
    <t xml:space="preserve">Energy filling station for liquefied biogas (LBG) for municipal and private vehicles. The biogas is produced from food waste and sewage sludge at Greve biogas plant. </t>
  </si>
  <si>
    <t>Shore-side power supply</t>
  </si>
  <si>
    <t xml:space="preserve">Container-based, shore-side mobile power supply for use on four quays. </t>
  </si>
  <si>
    <t>Charging station for electric cars</t>
  </si>
  <si>
    <t>Installation of charging points in area with many holiday houses. It is estimated that these will be used by 10,000 people.</t>
  </si>
  <si>
    <t xml:space="preserve">Facilitating walking and cycling </t>
  </si>
  <si>
    <t>Creation of foot and cycle paths that make it safe to walk and cycle along a county road that is also a route to school. A bridge over water connects cycle lanes on the east and west side.</t>
  </si>
  <si>
    <t>Shore-side power supply in central Stavanger and an offshore terminal in Risavika</t>
  </si>
  <si>
    <t xml:space="preserve">Installation of two shore-side power systems with six quay posts. Will help docked vessels to move from using fossil fuels to green energy. Reduction in local pollution. </t>
  </si>
  <si>
    <t>Electric bikes for municipal employees</t>
  </si>
  <si>
    <t>Procurement of 88 electric bikes for municipal employees, potentially significantly reducing car usage.</t>
  </si>
  <si>
    <t>Creation of coastal path</t>
  </si>
  <si>
    <t>Creation of a 4-4.5km coastal path that will help promote cycling and walking as well as leisure activities.</t>
  </si>
  <si>
    <t>Facilitating use of electric cars by installing 32 charging points.</t>
  </si>
  <si>
    <t xml:space="preserve">Improving the energy efficiency of street lighting </t>
  </si>
  <si>
    <t>Replacing traditional street lighting with LED lighting in 8,000 of 24,000 street lights. The decrease in electricity consumption will be around 50%.</t>
  </si>
  <si>
    <t xml:space="preserve">Replacing municipal car fleet </t>
  </si>
  <si>
    <t>Expanding the fleet of electric vehicles for municipal employees by 107 cars. The electric car fleet helps reduce emissions and frees up parking spaces. The average mileage per car is estimated to be 15,000 km/year.</t>
  </si>
  <si>
    <t>Shore-side power supply on Storkaia</t>
  </si>
  <si>
    <t>Shore-side power supply which will supply up to two ships simultaneously with 500 kW each. The shore-side power supply is itself equipped with a frequency converter and a transformer. The project was subsequently expanded to comprise four power supply points.</t>
  </si>
  <si>
    <t>Electric harbour crane</t>
  </si>
  <si>
    <t>Mobile harbour crane with a lifting capacity of 154 tonnes that can handle containers, bulk cargo and project cargo. The crane can only be operated using electricity and will be able to serve the entire dock area.</t>
  </si>
  <si>
    <t>New electric ferry on the Brevik-Sandøya-Bjørkøya route</t>
  </si>
  <si>
    <t>The ferry will replace the existing ferry that consumes approximately 150,000 litres of diesel per year. The new ferry will have a greater capacity and will be more comfortable and reliable for passengers.</t>
  </si>
  <si>
    <t>Riverside walkway along Sandvikselven river</t>
  </si>
  <si>
    <t>The new riverside walkway will bring about a greater closeness and connection to the river and will facilitate walking and cycling, while also functioning as a recreational area for the local population.</t>
  </si>
  <si>
    <t>Fitjar municipality</t>
  </si>
  <si>
    <t xml:space="preserve">Fast-charging station in central Fitjar </t>
  </si>
  <si>
    <t>The first charging station in Fitjar and therefore an important measure in the transition to a greener car fleet. Can charge up to five cars simultaneously.</t>
  </si>
  <si>
    <t>Tram depots in Oslo - Holtet and Grefsen depots</t>
  </si>
  <si>
    <t>Reconstruction of the tram depots to prepare for arrival of new trams, the number of which will increase from 72 to 87, and they will be longer, which will increase capacity as well. Fossil-fuel-free building site.</t>
  </si>
  <si>
    <t>Procurement of refuse trucks that run on biogas</t>
  </si>
  <si>
    <t>Procurement of refuse trucks that run on biogas. The vehicles collect household waste in a region comprising five municipalities and around 72,000 residents.</t>
  </si>
  <si>
    <t>Procurement of electric cars for the home car service</t>
  </si>
  <si>
    <t xml:space="preserve">Procurement of electric cars for the municipality's home care service as part of a long-term plan to replace the municipality's fossil-fuel car fleet with electric alternatives. </t>
  </si>
  <si>
    <t>Installation of four shore-side power containers</t>
  </si>
  <si>
    <t>Installation of four shore-side power containers across three different locations: HSO Killingøy, HCP Garpeskjær and Bøvågen in Karmøy. The investment will help make it possible to provide shore-side power to a range of ships.</t>
  </si>
  <si>
    <t>Procurement of electric van for port guard</t>
  </si>
  <si>
    <t xml:space="preserve">The port guard's office is on Husøy in Karmøy municipality, but the guard serves the entire Haugesund region and the six owner municipalities, namely Haugesund, Karmøy, Sveio, Bokn, Tysvær and Bømlo. </t>
  </si>
  <si>
    <t>Automated main entry gate solution on Husøy</t>
  </si>
  <si>
    <t>The automated main gate is part of work to streamline the collection/delivery of goods at the Husøy terminal. The solution will roughly halve the time vehicles currently have to spend, and the environmental gain associated with reducing the time vehicles spend idling is significant.</t>
  </si>
  <si>
    <t>Procurement of an electric truck</t>
  </si>
  <si>
    <t xml:space="preserve">The electric truck replaces a diesel truck, and the annual reduction in greenhouse gas emissions is estimated to be 12,720 kg of CO2. </t>
  </si>
  <si>
    <t>Installation of shore-side power at a lay up site in Fosen</t>
  </si>
  <si>
    <t>Installation of shore-side power at a ship lay up site in Fosen. A 2MW system is planned.</t>
  </si>
  <si>
    <t>Common environmental reporting system for cruise ships</t>
  </si>
  <si>
    <t>A collaboration project involving 14 ports that seeks to put in place a common reporting system for cruise ships. The Environmental Port Index (EPI) quantifies and reports the ships' environmental impact when in port.</t>
  </si>
  <si>
    <t>LED lights on Husøy</t>
  </si>
  <si>
    <t xml:space="preserve">Choosing LEDs brings a range of benefits, including the fact that they consume 80% less energy than the old incandescent bulbs. The measure is part of a broader plan to make the port more environmentally friendly. </t>
  </si>
  <si>
    <t>LED lights on Killingøy</t>
  </si>
  <si>
    <t xml:space="preserve">Installation of 12 new electric car charging points. Four points are outside Gildeskål's municipal administration building and eight points outside Gildeskål's residential and service centre. </t>
  </si>
  <si>
    <t xml:space="preserve">FutureBike - bike strategy </t>
  </si>
  <si>
    <t xml:space="preserve">A range of measures to facilitate cycling in the municipality. The measures address everything from infrastructure to hiring out electric bicycles. The investment is part of the "FutureBike" project, which is a joint political declaration of intent made by municipalities in the surrounding area. </t>
  </si>
  <si>
    <t>Vardø municipality</t>
  </si>
  <si>
    <t>Procurement of seven electric cars</t>
  </si>
  <si>
    <t xml:space="preserve">The cars replace diesel/petrol cars. The estimated mileage for each car per year is 2000 km. </t>
  </si>
  <si>
    <t>Total capacity (tonnes)</t>
  </si>
  <si>
    <t>Increased capacity (tonnes)</t>
  </si>
  <si>
    <t>Total green loans disbursed (1000 NOK)</t>
  </si>
  <si>
    <t>Waste and circular economy</t>
  </si>
  <si>
    <t>Frøya recycling centre</t>
  </si>
  <si>
    <t xml:space="preserve">Solar panels on walls and roof of a new waste recycling facility. </t>
  </si>
  <si>
    <t xml:space="preserve">Sandbakken recycling centre </t>
  </si>
  <si>
    <t>A recycling centre that produces its own energy through 1,200m2 of solar panels and four micro wind turbines. The excess power is stored in batteries and can be used when required.</t>
  </si>
  <si>
    <t>Upgrades to recycling centres</t>
  </si>
  <si>
    <t>Upgrading five recycling facilities for waste from 40,000 customers.</t>
  </si>
  <si>
    <t xml:space="preserve">Reception facility for garden waste, which will later be expanded to include high-tech recycling equipment. The facility will function as a recycling centre and re-sale outlet for products including compost produced by Sirkula. </t>
  </si>
  <si>
    <t xml:space="preserve">Longyearbyen Community Council </t>
  </si>
  <si>
    <t>Feasibility study for a new waste facility</t>
  </si>
  <si>
    <t>Feasibility study for a new waste facility with the target of ensuring Longyearbyen is at least as good at resource and environment waste management as mainland Norway. The new facility to be moved out of the centre of the town in accordance with a new municipal zoning plan.</t>
  </si>
  <si>
    <t>Introduction of new collection scheme</t>
  </si>
  <si>
    <t xml:space="preserve">Collection scheme for food waste and glass and metal packaging, as well as measures at recycling centres to increase recycling. </t>
  </si>
  <si>
    <t>Pasadalen recycling centre</t>
  </si>
  <si>
    <t>New recycling centre as part of work to increase the recycling rate.</t>
  </si>
  <si>
    <t xml:space="preserve">New recycling facility in Heidal </t>
  </si>
  <si>
    <t>New recycling station as part of work to increase recycling rate.</t>
  </si>
  <si>
    <t xml:space="preserve">Recycling centre waste reception systems </t>
  </si>
  <si>
    <t>Building a waste reception facility to improve disposal of hazardous waste.</t>
  </si>
  <si>
    <t>Introduction of a new collection scheme</t>
  </si>
  <si>
    <t>Introduction of a collection scheme for glass and metal packaging. The measure will help increase the recycling rate for valuable resources that can be recycled endlessly.</t>
  </si>
  <si>
    <t>Waste disposal from holiday cabins in Skien</t>
  </si>
  <si>
    <t xml:space="preserve">Measures that will make waste management in the cabin area in Skien more sustainable </t>
  </si>
  <si>
    <t>New sorting hall at Heggevin waste facility</t>
  </si>
  <si>
    <t>Storing waste under cover helps increase the sorting rate and improves the quality of the waste, and thus reduces transport needs. The measure will also lead to a reduction in polluted runoff.</t>
  </si>
  <si>
    <t>Household waste</t>
  </si>
  <si>
    <t>Procurement and deployment of recycling bins that enable a new collection scheme for glass and metal waste, as well as a new "resource recirculation centre" with better self-service and recycling systems.</t>
  </si>
  <si>
    <t>New Bjøstadmo and Myrmoen recycling centres</t>
  </si>
  <si>
    <t>Construction of two new waste reception facilities to facilitate at-source sorting for a large proportion of the municipality's residents. The facility in Bjøstadmo will also function as a collection point for agricultural plastics.</t>
  </si>
  <si>
    <t>Orkdal waste transfer facility</t>
  </si>
  <si>
    <t xml:space="preserve">Waste transfer facility with a 200m2 solar panel plant on its façade. When the facility's machinery needs replacing, electric loaders will be purchased. </t>
  </si>
  <si>
    <t>Waste collection</t>
  </si>
  <si>
    <t>Equipment for collecting waste from 42,000 customers in Hedmark.</t>
  </si>
  <si>
    <t>Investment in underground waste solutions, waste collection bins and new containers</t>
  </si>
  <si>
    <t xml:space="preserve">Measures that will help increase the waste sorting rate and improve waste resource usage. </t>
  </si>
  <si>
    <t xml:space="preserve">Collection point for waste from holiday cabins in Bamble </t>
  </si>
  <si>
    <t xml:space="preserve">The measure will reduce the amount of litter left by visitors and help make waste management in the cabin area in Bamble more sustainable. </t>
  </si>
  <si>
    <t>New waste transfer facility with solar panels</t>
  </si>
  <si>
    <t xml:space="preserve">The hall has been built energy efficiently and uses its walls to produce solar power. </t>
  </si>
  <si>
    <t>A Molok waste system for homes for people with disabilities</t>
  </si>
  <si>
    <t>Creation of Molok waste points in connection with local government homes for people with disabilities and a near-by local medical centre. The measure will primarily increase the level of sorting, but will also deliver savings as the waste collection frequency will be changed.</t>
  </si>
  <si>
    <t>Forus waste sorting facility</t>
  </si>
  <si>
    <t xml:space="preserve">New technology at the facility that ensures a very high material recovery rate of 75%. Also increases the recovery of plastic materials from 7% to 100%. </t>
  </si>
  <si>
    <t xml:space="preserve">Romerike Avfallsforedling IKS </t>
  </si>
  <si>
    <t>New waste sorting facility</t>
  </si>
  <si>
    <t xml:space="preserve">Big, new sorting facility with hi-tech sorting equipment. The facility is the first in the world to sort plastic materials from residual waste entirely automatically. </t>
  </si>
  <si>
    <t xml:space="preserve">Dyrøy municipality </t>
  </si>
  <si>
    <t>Building a recycling centre</t>
  </si>
  <si>
    <t>A new recycling centre with a better sorting system that will ensure a higher recycling rate and better resource utilisation. The facility will process waste from 650 households.</t>
  </si>
  <si>
    <t xml:space="preserve">New Gålåsholmen resource recirculation centre </t>
  </si>
  <si>
    <t>Modern waste reception and management/transfer centre for all types of waste. The centre facilitates re-use and a high sorting rate. It is anticipated that the re-use station will help reduce the amount of waste produced each year by around 1,500 tonnes.</t>
  </si>
  <si>
    <t>New residual waste sorting plant</t>
  </si>
  <si>
    <t xml:space="preserve">A new residual waste sorting plant will be built for household waste from more than 310,000 residents. The plant will help increase the material recovery rate from approximately 30% today to over 50%. </t>
  </si>
  <si>
    <t>Heggevin waste treatment facility</t>
  </si>
  <si>
    <t>A new waste treatment facility for environmentally treating sand sludge, ash, polystyrene and hazardous waste. Associated landfill site so that landfill gasses can be used and so reduce emissions.</t>
  </si>
  <si>
    <t>Pre-treatment facility for organic waste</t>
  </si>
  <si>
    <t>A facility that prepares organic waste for biogas production. Replaces previous composting plant. The facility increases the intake capacity for organic waste by 67%, with benefits including the possibility of using fish waste for which there is otherwise no use.</t>
  </si>
  <si>
    <t>New recycling centres</t>
  </si>
  <si>
    <t xml:space="preserve">Three new recycling centres, a new administration building and upgrading the sorting facilities. The administration building will have solar panels on its roof and will be virtually energy-neutral. This will reduce the facilities' annual energy consumption by 30,000 kWh. </t>
  </si>
  <si>
    <t xml:space="preserve">Modifications to landfill gas plant </t>
  </si>
  <si>
    <t xml:space="preserve">Work to optimise the existing landfill gas plant so it is operational at all times. Will help reduce carbon dioxide and methane emissions. </t>
  </si>
  <si>
    <t>Composting facility</t>
  </si>
  <si>
    <t>Bio waste system that composts waste food, sewage sludge and slaughterhouse waste from farming and reindeer breeding.</t>
  </si>
  <si>
    <t>Logistics solution for recycling timber</t>
  </si>
  <si>
    <t xml:space="preserve">A new logistics solution for timber waste. This solution makes it possible to store timber taken to a recycling centre for longer periods so that larger loads can be transported by boat instead of by lorry as today. </t>
  </si>
  <si>
    <t>Preparation and construction of new landfill cells that ensure contaminated soil and other waste are properly processed, a system for receiving sand and oil sludge that produces cleaner fractions and less volume for landfill, and a sorting building that produces less soil and air pollution.</t>
  </si>
  <si>
    <t>Estimated increase in capacity (PE)</t>
  </si>
  <si>
    <t xml:space="preserve">Bardu municipality </t>
  </si>
  <si>
    <t xml:space="preserve">Water pipeline from Nordli to Finnkroken </t>
  </si>
  <si>
    <t>New pipeline to connect existing waterworks and to secure water supply for Bardu and Målselv municipalities. Makes use of natural difference in height to drastically reduce energy used to pump water relative to previous solution. Reduction of 75,000 kWh in the energy requirement for the pumping station.</t>
  </si>
  <si>
    <t>New treatment plant</t>
  </si>
  <si>
    <t xml:space="preserve">New treatment plant for wastewater from five municipalities that will significantly increase treatment capacity and reduce emissions. </t>
  </si>
  <si>
    <t>Upgrades to management of water and wastewater 2013-2015</t>
  </si>
  <si>
    <t>Refurbishment of wastewater system and improvements to water supply network. Upgrading of waterworks, including installation of UV treatment.</t>
  </si>
  <si>
    <t>Dual water supply for island communities</t>
  </si>
  <si>
    <t>New dual water supply to the island communities in Rennesøy and Finnøy municipalities, via a 20km undersea pipeline.</t>
  </si>
  <si>
    <t>Central treatment facility for Nord-Jæren</t>
  </si>
  <si>
    <t>Expansion due to strong population growth. Previous chemical treatment process replaced with biological treatment. Separate biogas plant as well as a fertiliser factory that produces fertiliser pellets from biological residue.</t>
  </si>
  <si>
    <t>Expansion of Grødaland treatment plant</t>
  </si>
  <si>
    <t>Langevatn water treatment plant</t>
  </si>
  <si>
    <t>Upgrading the plant with a new treatment stage. The expansion has contributed to the discharge limit now being 150,000 population equivalents (PEs) per day.</t>
  </si>
  <si>
    <t>Introduction of a more extensive treatment process including ozone treatment and bio filtration that are essential to ensure satisfactory water quality and hygiene standards in anticipation of warmer and wetter climatic conditions in the future.</t>
  </si>
  <si>
    <t>New Nærbø treatment plant</t>
  </si>
  <si>
    <t>Upgrading a treatment plant so that it can cope with expected population growth of 100,000 people by 2050.</t>
  </si>
  <si>
    <t>Underwater pipeline under Furnesfjorden</t>
  </si>
  <si>
    <t xml:space="preserve">New underwater pipeline that doubles the wastewater transfer capacity through lake Mjøsa. The pipeline will avoid the risk of leaks and eutrophication of Mjøsa, which has a vulnerable ecosystem and is a source of drinking water for 80,000 people. </t>
  </si>
  <si>
    <t>Upgrading treatment plant</t>
  </si>
  <si>
    <t>Upgrading HIAS's main treatment facility to address population growth and increased commercial activity in the Hamar area. Introducing an entirely biological treatment process that releases phosphorus and other nutrients that are chemically bonded due to the current chemical treatment process.</t>
  </si>
  <si>
    <t>Water transportation and treatment</t>
  </si>
  <si>
    <t xml:space="preserve">Upgrading the water supply in the Hamar region. The project comprises installing a dual water supply, a new zone system for water pressure and emergency back-up power for all pumping stations. </t>
  </si>
  <si>
    <t>New water treatment plant</t>
  </si>
  <si>
    <t>The water treatment process at the new facility will consist of chemical treatment with direct filtration, UV treatment and chlorination. A new treatment process is required because the quality of the untreated water in lake Mjøsa is being adversely affected by climate change.</t>
  </si>
  <si>
    <t>Research-based treatment solution</t>
  </si>
  <si>
    <t>The removal of heavy metals is the first stage of a research-based development project being undertaken in collaboration with the Norwegian University of Science and Technology. The project as a whole is about reducing emissions from small wastewater systems with limited space for treatment facilities.</t>
  </si>
  <si>
    <t>New wastewater treatment plant</t>
  </si>
  <si>
    <t xml:space="preserve">A new wastewater treatment facility equipped to process sludge and to produce biogas. The project also includes a 35km pipe network, seven pumping stations and four retention basins to manage rainwater. </t>
  </si>
  <si>
    <t>Holmestrand treatment facility</t>
  </si>
  <si>
    <t xml:space="preserve">Expanding a water treatment facility to address population growth and an increase in water treatment demand. Installing a biological treatment stage and increasing the facility's capacity, as well as facilitating its expansion. </t>
  </si>
  <si>
    <t xml:space="preserve">Eid municipality </t>
  </si>
  <si>
    <t>Hornindalsvatn Lake as new municipal water supply</t>
  </si>
  <si>
    <t>Developing Hornindalsvatn Lake as a new water source for Nordfjordeid waterworks.</t>
  </si>
  <si>
    <t>Research study
into new treatment
plant</t>
  </si>
  <si>
    <t>Research-based feasibility study in collaboration with the Norwegian University of Life Sciences regarding a new treatment facility, including assessment of different treatment solutions and dimensions.</t>
  </si>
  <si>
    <t xml:space="preserve">Balsfjord municipality </t>
  </si>
  <si>
    <t>Upgrading water and wastewater infrastructure</t>
  </si>
  <si>
    <t xml:space="preserve">Upgrading and up-sizing to address increase in precipitation levels. Replacement of 2.8km of water main and 5.4km of wastewater main, as well as replacing associated pumping stations. </t>
  </si>
  <si>
    <t xml:space="preserve">Hægebostad municipality </t>
  </si>
  <si>
    <t>Skeie treatment plant</t>
  </si>
  <si>
    <t>New Dyrøy waterworks</t>
  </si>
  <si>
    <t>New energy efficient sewage treatment facility with high-pressure system that reduces sludge output. The sludge will be used in the production of soil improving material.</t>
  </si>
  <si>
    <t xml:space="preserve">New waterworks for inhabitants of Dyrøya, who have previously experienced problems with the purity of their water.  </t>
  </si>
  <si>
    <t>Hjeltnes wastewater treatment plant</t>
  </si>
  <si>
    <t xml:space="preserve">Litlås water treatment plant </t>
  </si>
  <si>
    <t xml:space="preserve">Upgrading a treatment facility that dates from 1990 with a new sludge separator and greater capacity, among other measures. System for waste gas clean-up.   </t>
  </si>
  <si>
    <t>A new, future-oriented water treatment facility for producing drinking water. The facility makes good use of resources and avoids the need for alternative large-scale long-distance pumping solutions to be built.</t>
  </si>
  <si>
    <t>Drilling of new wells</t>
  </si>
  <si>
    <t xml:space="preserve">Drilling of two new wells to increase capacity. </t>
  </si>
  <si>
    <t>Storanipa wastewater treatment plant</t>
  </si>
  <si>
    <t xml:space="preserve">A new wastewater treatment plan with energy recovery solutions such as heat pumps and solar panels. </t>
  </si>
  <si>
    <t>Kvanne and Stangvik waterworks</t>
  </si>
  <si>
    <t>A new, modern waterworks for a section of the municipality which has not previously had a municipal waterworks, as well as construction of a wastewater network. The area has had problems with its water supply due to climate change.</t>
  </si>
  <si>
    <t>Upgrades to management of water and wastewater</t>
  </si>
  <si>
    <t xml:space="preserve">Upgrades that will enhance water supply security and the treatment of wastewater that is currently released untreated. Dimensions of pipe network to be increased to cope with increase in levels of precipitation. </t>
  </si>
  <si>
    <t>Krødsherad municipality</t>
  </si>
  <si>
    <t>New Noresund treatment plant</t>
  </si>
  <si>
    <t>The new treatment plant is being built with chemical and biological treatment systems and has strict release requirements for phosphorus and bacteria. Management systems will automate some aspects of the plant's operations. A 3 km underwater pipeline will be installed between Noresund and Bjøre to take wastewater to the new treatment facility.</t>
  </si>
  <si>
    <t>Skjervøy municipality</t>
  </si>
  <si>
    <t>Refurbishing water and wastewater pipes</t>
  </si>
  <si>
    <t xml:space="preserve">Increasing the capacity of the wastewater system to address increased levels of runoff water. The measures include separating runoff water and wastewater, installing a separate pipe for runoff water, and setting up a central operational control system to improve control. </t>
  </si>
  <si>
    <t xml:space="preserve">A new treatment facility will replace a facility that dates from 1980 which does not satisfy current requirements. The facility will reduce the amount of phosphorus contained in the feed water by at least 90%.  The sludge produced by the facility will be sent for conversion into compost. </t>
  </si>
  <si>
    <t>Implementation of a range of measures to upgrade water and wastewater management. Dimensioned using a climate factor of 1.4 to take into account future increases in precipitation, with runoff water processed separately from the wastewater treatment system.</t>
  </si>
  <si>
    <t>Separating and strengthening wastewater network</t>
  </si>
  <si>
    <t>Joint water and wastewater plant for Trondheim and Klæbu</t>
  </si>
  <si>
    <t>Measures to address growing challenges presented by surface runoff. Replacing a shared pipe by laying 6 km of pipe for water and 7 km for wastewater.</t>
  </si>
  <si>
    <t xml:space="preserve">New joint water and wastewater facility that will provide greater capacity and reduce local discharges. The facility is dimensioned with  allowance for climate change and local climate change adaptation measures. </t>
  </si>
  <si>
    <t>Vågen wastewater pumping station</t>
  </si>
  <si>
    <t>Sauda municipality</t>
  </si>
  <si>
    <t>New wastewater treatment plan in Sauda</t>
  </si>
  <si>
    <t>The station improves capacity and helps improve the management of higher levels of runoff. A new overflow system is being set up so that any overflow will not end up in the Vågen bay or the centre of Sandnes.</t>
  </si>
  <si>
    <t>The plant uses the latest technology and minimal quantities of chemicals. The investment will help to significantly decrease the volume of untreated discharge released into Sauda fjord. The plant will be capable of managing surface runoff and is dimensioned for extreme precipitation.</t>
  </si>
  <si>
    <t>Ringerike municipality</t>
  </si>
  <si>
    <t>Monserud treatment plant</t>
  </si>
  <si>
    <t>Oppdal municipality</t>
  </si>
  <si>
    <t>Sewage piping to treatment plant</t>
  </si>
  <si>
    <t>A range of measures have been implemented that will help improve energy efficiency and the level of treatment, and reduce greenhouse gas emissions. The sewage sludge will be used for soil-improving material and to produce biogas that will be used to heat the plant.</t>
  </si>
  <si>
    <t>Replacing 1,600 wastewater pipes to ensure that sewage no longer overflows and ends up in the centre of town and the river. Pipe dimension increased from 200 mm to 400 mm.</t>
  </si>
  <si>
    <t>Water and wastewater measures that will contribute to more efficient surface runoff management</t>
  </si>
  <si>
    <t>Environmentally friendly street - a surface runoff system</t>
  </si>
  <si>
    <t xml:space="preserve">Environmentally friendly water and wastewater master plan </t>
  </si>
  <si>
    <t xml:space="preserve">Replacing/refurbishing a surface runoff pipe to improve surface runoff management. The pipe will be dimensioned to manage the future climate. </t>
  </si>
  <si>
    <t xml:space="preserve">A new system for water, wastewater and surface runoff that will ensure a future-oriented water and wastewater system. The system is dimensioned for increased amounts of precipitation.  </t>
  </si>
  <si>
    <t>This is an overall plan that will be important for climate change adaptation and environmentally friendly operations.</t>
  </si>
  <si>
    <t>Vefsn municipality</t>
  </si>
  <si>
    <t>Mosjøen treatment plant with new treatment technology</t>
  </si>
  <si>
    <t>Thoøya water treatment</t>
  </si>
  <si>
    <t>New treatment technology will contribute to cleaner discharges. The project also includes climate change adaptation measures.</t>
  </si>
  <si>
    <t>Creation of a new water supply plant that helps reduce vulnerability in relation to flooding, drought and pollution. The project also includes improving surface runoff pipes as a climate change adaptation measure.</t>
  </si>
  <si>
    <t>Lime treatment of sludge, Orsa facility</t>
  </si>
  <si>
    <t>The investment will help to lower emissions significantly by reducing the need for transportation. It is also an essential step in connection with biogas production, due to commence in 2025.</t>
  </si>
  <si>
    <t>Conversion of Buhrestua treatment facility</t>
  </si>
  <si>
    <t>Building an underwater pipeline to transfer wastewater from Buhrestua in Nesodden municipality to VEAS' facility in Asker. The investment also involves the construction of underground pipelines and the lengthening of overflow pipes. The aim of the project is for the wastewater that is currently treated at Buhrestua treatment facility to be transferred to a more efficient treatment facility.</t>
  </si>
  <si>
    <t>Alværn pumping station</t>
  </si>
  <si>
    <r>
      <t xml:space="preserve">The project involves converting Nesodden's largest municipal treatment facility into a large and efficient pumping station for wastewater. The measures will help reduce </t>
    </r>
    <r>
      <rPr>
        <sz val="11"/>
        <rFont val="IBM Plex Sans"/>
        <family val="2"/>
        <scheme val="minor"/>
      </rPr>
      <t>heavy</t>
    </r>
    <r>
      <rPr>
        <sz val="11"/>
        <color theme="1"/>
        <rFont val="IBM Plex Sans"/>
        <family val="2"/>
        <scheme val="minor"/>
      </rPr>
      <t xml:space="preserve"> vehicle traffic and surface runoff problems and will improve water quality in the area. In addition, the re-use of existing materials/structures is being emphasised.</t>
    </r>
  </si>
  <si>
    <t>Water and wastewater facility in Solbergskogen</t>
  </si>
  <si>
    <t>New municipal facility for water and wastewater with a pressurised sewer system. This solution has been chosen to minimise the impact on, and damage to, nature. The aim of the investment is to achieve zero pollution from wastewater, as well as to provide access to high-quality drinking water.</t>
  </si>
  <si>
    <t>New Kattås water treatment facility</t>
  </si>
  <si>
    <t xml:space="preserve">New coagulation and filtration facility to treat raw water from Holsfjorden. The coagulation process will use iron chloride as the precipitant and a corrosion control solution based on marble. This has a significantly smaller environmental footprint than the alternative of using aluminium sulphate and a corrosion control solution based on hydrated lime. The plant will not produce any discharge to a recipient water body and includes approximately 4.5 km of wastewater piping. </t>
  </si>
  <si>
    <t>Pipe network improvement measures, 2020-2023</t>
  </si>
  <si>
    <t xml:space="preserve">The municipality's joint pipeline for wastewater (industrial/domestic wastewater and surface runoff) is being replaced, and as part of the same process the water main will be replaced. The investment involves approximately 1.4 miles of pipeline for water, surface runoff, and industrial/domestic wastewater. </t>
  </si>
  <si>
    <t>Separating the wastewater network</t>
  </si>
  <si>
    <t>Continuing separation of the old joint system for wastewater into a modern separate system with separate pipes for industrial/domestic wastewater and surface runoff management with an open and/or closed solution. The rate of installation of new pipework is 2,500 metres per year.</t>
  </si>
  <si>
    <t xml:space="preserve">Upgrading works in Dysjalandsvegen, Toppavegen and Bratland </t>
  </si>
  <si>
    <t>The measures being implemented are because the current surface runoff system does not have sufficient capacity and is in a poor condition. Artificial swales are also being created along the existing routes. Requires approximately 2,250 metres of new pipeline.</t>
  </si>
  <si>
    <t>Torggata flood protection measures</t>
  </si>
  <si>
    <t xml:space="preserve"> Åsa-Monserud transfer pipelines </t>
  </si>
  <si>
    <t>Upgrading pipelines as a flood protection measure. The pipelines are dimensioned to cope with a once-in-200-year rainfall event plus a climate change factor of 25%. Approximately 500 metres of pipeline.</t>
  </si>
  <si>
    <t>Transferring wastewater from Åsa to Monserud treatment facility, and replacing a number of small sewage treatment plants that are not connected to the sewage network. The municipality's calculations indicate an energy saving totalling 81%.</t>
  </si>
  <si>
    <t>New mains supply at Ola Dahls gate and Selsvegen</t>
  </si>
  <si>
    <t xml:space="preserve">The new supply is being installed in connection with the new water treatment facility in Thoøya in Otta. A new wastewater pipeline is being installed along the same stretch, as is an improved, climate-adapted network for surface runoff and better drains and sluices. 204 metres of water connection, 367 metres for wastewater and 1,000 metres for surface runoff. </t>
  </si>
  <si>
    <t>Total area (m2)</t>
  </si>
  <si>
    <t>Tromsø Harbour</t>
  </si>
  <si>
    <t>The Clean Tromsøysund Project</t>
  </si>
  <si>
    <r>
      <t xml:space="preserve">Major project to clean the polluted seabed outside Tromsø. The project will help to reduce the level of organic pollutants </t>
    </r>
    <r>
      <rPr>
        <sz val="11"/>
        <color theme="1"/>
        <rFont val="IBM Plex Sans"/>
        <family val="2"/>
        <scheme val="minor"/>
      </rPr>
      <t>by 75 percent.</t>
    </r>
  </si>
  <si>
    <t>Ydalir - District of the future in Elverum</t>
  </si>
  <si>
    <t>A new, environmentally friendly district within walking distance of central Elverum. The investment comprises infrastructure adaptations and preparing residential areas for sale. It will be built as part of a Zero Emission Neighbourhood (ZEN), meaning developers will have to meet strict environmental requirements.</t>
  </si>
  <si>
    <t>Renovating Dunkebekken stream</t>
  </si>
  <si>
    <t>Piping to redirect precipitation/surface runoff and wastewater away from a stream. Residents benefit from a cleaner stream in the central area. This is a positive measure for natural diversity.</t>
  </si>
  <si>
    <t xml:space="preserve">Closure of landfill site, Slettemoen </t>
  </si>
  <si>
    <t xml:space="preserve">Closure of a land fill site where innovative measures have been taken to reduce emissions and pollution as well as to manage surface runoff. </t>
  </si>
  <si>
    <t xml:space="preserve">Ski square </t>
  </si>
  <si>
    <t>The current parking spaces in the public square in Ski will be converted into a meeting place in a public urban space. A playground, an ice skating area and a parkour facility will be built. The square will also process surface runoff and flood water. This is a good measure for the urban environment that both reduces traffic in the centre and contributes to the management of surface runoff.</t>
  </si>
  <si>
    <t>Longyearbyen Community Council</t>
  </si>
  <si>
    <t>New spillway, Isdammen Lake</t>
  </si>
  <si>
    <t xml:space="preserve">Construction of a new flood diversion system and elevation of dam crest and road. The new spillway will ensure a safe water supply and prevent flooding of nearby roads. </t>
  </si>
  <si>
    <t>Typhoon/tsunami alert system</t>
  </si>
  <si>
    <t>Seven siren masts to alert the population of Sykkylven of potential tsunamis caused by rockslides from unstable mountain terrain.</t>
  </si>
  <si>
    <t xml:space="preserve">Åfjord municipality </t>
  </si>
  <si>
    <t>Landslide prevention, Norddal river</t>
  </si>
  <si>
    <t>Landslide and flood prevention measures that protect the areas along the river from being hollowed out in the event of floods.</t>
  </si>
  <si>
    <t xml:space="preserve">Surface runoff management in Bryne  </t>
  </si>
  <si>
    <t xml:space="preserve">Climate change adaptations in response to continual flooding of cellars and fields. Measures that have been implemented include developing a retention basin and replacing 70 tanks to separate surface water from wastewater. </t>
  </si>
  <si>
    <t>Opening of Dælibakken brook</t>
  </si>
  <si>
    <t>Opening of a brook that previously ran in a pipe. The measure increases the capacity of the brook to divert rainwater and creates a more attractive area in which to go for a walk.</t>
  </si>
  <si>
    <t>Flood protection for a residential area</t>
  </si>
  <si>
    <t xml:space="preserve">Creating an intercepting swale to lead surface runoff away from a residential area. The measure addresses both meltwater and flood water from alpine resorts and is intended to protect the residential area from floodwater. </t>
  </si>
  <si>
    <t>Flood protection for central Otta</t>
  </si>
  <si>
    <t>Flood protection measures designed to protect the centre in the event of flooding from the Lågen and Otta rivers, and flood protection measures are also being undertaken to purify flood waters and water from smaller tributaries to the main waterway.</t>
  </si>
  <si>
    <t>Beiarn municipality</t>
  </si>
  <si>
    <t>Improving Ågleinåga waterworks</t>
  </si>
  <si>
    <t xml:space="preserve">Relocating the main waterworks  as a preventative measure against climate-related damage. The project includes new water holding pools in Vold and Stordjord, the construction of an 8km transfer connection, new groundwater wells in Tollåkilda and a new water treatment facility at Tollåkilda. </t>
  </si>
  <si>
    <t>Flood measures in Vigrestrand</t>
  </si>
  <si>
    <t xml:space="preserve">This is the second stage in the work to protect the exposed Vigrestrand area from flooding. The aim is to prevent the major destruction caused by the once-in-200-year flood in 2014 from reoccurring. </t>
  </si>
  <si>
    <t>Vestre waterway</t>
  </si>
  <si>
    <t>Constructing intercepting waterways west of the centre to prevent the risk of flooding in the developed area.</t>
  </si>
  <si>
    <t>Per 31 December 2021</t>
  </si>
  <si>
    <t xml:space="preserve">EU Environmental objectives </t>
  </si>
  <si>
    <t>New projects in 2021</t>
  </si>
  <si>
    <t>Climate change adaptation</t>
  </si>
  <si>
    <t>Green loan outstanding (1000 NOK)</t>
  </si>
  <si>
    <t>KBN share of financing (%)</t>
  </si>
  <si>
    <t>Nord-Fron municipality</t>
  </si>
  <si>
    <t>Port of Båtsfjord</t>
  </si>
  <si>
    <t>New climate recilient dock</t>
  </si>
  <si>
    <t>Strand municipality</t>
  </si>
  <si>
    <t>Flood protection for Tau</t>
  </si>
  <si>
    <t>Flood protection for Jørpeland</t>
  </si>
  <si>
    <t>Indre Østfold Renovasjon IKS</t>
  </si>
  <si>
    <t>Storm water basin</t>
  </si>
  <si>
    <t>Lørenskog municipality</t>
  </si>
  <si>
    <t>Skårersletta environmentally friendly street</t>
  </si>
  <si>
    <t>Dirdal sports club</t>
  </si>
  <si>
    <t>Artificial turf pitch</t>
  </si>
  <si>
    <t>Upgrade of pedestrian zone</t>
  </si>
  <si>
    <t>Facilitating walking and cycling access to bus station</t>
  </si>
  <si>
    <t>Vestfold Vann IKS</t>
  </si>
  <si>
    <t>Strengthening the wastewater system</t>
  </si>
  <si>
    <t>2016-2025</t>
  </si>
  <si>
    <t>Pump room Seierstad</t>
  </si>
  <si>
    <t>Two new elevation pools</t>
  </si>
  <si>
    <t>Separating waste water and surface water</t>
  </si>
  <si>
    <t>Sludge separator</t>
  </si>
  <si>
    <t>Phosphorous recovery from wastewater</t>
  </si>
  <si>
    <t>Mechanical wastewater treatment</t>
  </si>
  <si>
    <t>Rehabilitation of water supply network</t>
  </si>
  <si>
    <t>Carbon filter at Bleksli water facility</t>
  </si>
  <si>
    <t>Upgrade of Spro wastewater facility</t>
  </si>
  <si>
    <t>New water and wastewater network Seterveien</t>
  </si>
  <si>
    <t>Upgrade of wastewater network Nesodden</t>
  </si>
  <si>
    <t>2021-2021</t>
  </si>
  <si>
    <t>Water and wastewater network Nordstrand-Dalbo</t>
  </si>
  <si>
    <t>2021-2025</t>
  </si>
  <si>
    <t>Romsdalshalvøya Interkommunale Renovasjonsselskap IKS</t>
  </si>
  <si>
    <t>Investment in underground waste solutions</t>
  </si>
  <si>
    <t>2021-2024</t>
  </si>
  <si>
    <t>Manufacturing equipment for sorting hall</t>
  </si>
  <si>
    <t>Øvre Romerike Avfallsselskap IKS</t>
  </si>
  <si>
    <t>Recycling Warehouse</t>
  </si>
  <si>
    <t>New household waste facility</t>
  </si>
  <si>
    <t>Securing of landfill Fløstranda</t>
  </si>
  <si>
    <t>Volda og Ørsta Reinhaldsverk IKS</t>
  </si>
  <si>
    <t>Waste reloading facility</t>
  </si>
  <si>
    <t>2020-2022</t>
  </si>
  <si>
    <t xml:space="preserve">Renovation of Ola Dahls gate to facilitate walking and cycling. The project is central to a major transport hub project. </t>
  </si>
  <si>
    <t>Charging stations for electric cars</t>
  </si>
  <si>
    <t>New electric vehicle</t>
  </si>
  <si>
    <t>New trams</t>
  </si>
  <si>
    <t>2016-2024</t>
  </si>
  <si>
    <t>Procurement of electric sorting machine</t>
  </si>
  <si>
    <t>Procurement of electric wheel loader</t>
  </si>
  <si>
    <t>Procurement of electric cars</t>
  </si>
  <si>
    <t>Electric cars</t>
  </si>
  <si>
    <t>Bio heating and biochar production</t>
  </si>
  <si>
    <t>Battery for energy storage</t>
  </si>
  <si>
    <t>Borg Havn IKS</t>
  </si>
  <si>
    <t>Solar power system</t>
  </si>
  <si>
    <t>Energy collector facility</t>
  </si>
  <si>
    <t>Gjøvik Boligstiftelse</t>
  </si>
  <si>
    <t>Biri care centre</t>
  </si>
  <si>
    <t>Bardu elementary and lower secondary school</t>
  </si>
  <si>
    <t>Fosslia care centre</t>
  </si>
  <si>
    <t>Bodø Spektrum AS</t>
  </si>
  <si>
    <t>Bodø Spektrum swimming pool</t>
  </si>
  <si>
    <t>Fjellhamar school</t>
  </si>
  <si>
    <t>New Kleiverud school</t>
  </si>
  <si>
    <t>Downtown schools in Sande</t>
  </si>
  <si>
    <t>Fagerheim school</t>
  </si>
  <si>
    <t>Bakkeåsen care homes</t>
  </si>
  <si>
    <t>Nordskogen school</t>
  </si>
  <si>
    <t>Hatlelia kindergarden</t>
  </si>
  <si>
    <t>Sports centre</t>
  </si>
  <si>
    <t>Klæbu health and welfare center</t>
  </si>
  <si>
    <t>Nidarvoll rehabilitation center</t>
  </si>
  <si>
    <t>Nidarvoll school and sports center</t>
  </si>
  <si>
    <t>Rana municipality</t>
  </si>
  <si>
    <t>Båsmo school</t>
  </si>
  <si>
    <t>Gruben school</t>
  </si>
  <si>
    <t>Ås municipality</t>
  </si>
  <si>
    <t>Åsgård school and sports center</t>
  </si>
  <si>
    <t>Ruseløkka school</t>
  </si>
  <si>
    <t>Tøyenbadet swimming pool</t>
  </si>
  <si>
    <t>Åsaheimen nursing home</t>
  </si>
  <si>
    <t>Kristianborg nursery</t>
  </si>
  <si>
    <t>Renovation of Bergen City Hall</t>
  </si>
  <si>
    <t>Fjellhamar sports center</t>
  </si>
  <si>
    <t>Røst municipality</t>
  </si>
  <si>
    <t>Otta school and sports center</t>
  </si>
  <si>
    <t>Modum municipality</t>
  </si>
  <si>
    <t>Ambulance central</t>
  </si>
  <si>
    <t>Kautokeino municipality - Guovdageainnu Suohkan</t>
  </si>
  <si>
    <t>Kautokeino school and sports hall</t>
  </si>
  <si>
    <t>Båtsfjord municipality</t>
  </si>
  <si>
    <t>Båtsfjord school and sports hall</t>
  </si>
  <si>
    <t>2013-2022</t>
  </si>
  <si>
    <t xml:space="preserve">Nordre Follo municipality </t>
  </si>
  <si>
    <t>Krødsherad and Sigdal municipality</t>
  </si>
  <si>
    <t>Nord-Aurdal municipality</t>
  </si>
  <si>
    <t>Aurdal care center</t>
  </si>
  <si>
    <t>Aurdal care center will consist of 24 units for people with dementia, and will have a low energy consumption.</t>
  </si>
  <si>
    <t>Mass timber in the structure above ground and low-carbon concrete below ground. The building is also very energy efficient, nearly 29% lower than the energy consumption requirement in the building regulations (TEK).</t>
  </si>
  <si>
    <t>The school will have two levels and space for a total of 500 pupils. It is being built as a Passive House with bedrock heating.</t>
  </si>
  <si>
    <t>The new buildings will provide 76 new care places designed for people with dementia, as well as a service building. The buildings will be energy-efficient, and geothermal wells and solar panels will help produce renewable energy. The buildings will be built using environmentally friendly materials such as low-carbon concrete, timber for cladding and previously used roof tiles. The project will achieve a score equivalent to BREEAM Very Good.</t>
  </si>
  <si>
    <t>The project is a combination of the refurbishment of the existing pool facilities and the construction of a new competition pool. A range of measures have been taken to reduce the climate footprint, and overall the project is considered to be ambitious. The plan is for the new building to be certified as BREEAM Very Good, and for the existing facilities to use 30% less energy. The developer has also linked up with research teams to find solutions to help the facility make the best possible use of electricity and heating.</t>
  </si>
  <si>
    <t>The school building has a range of ‘green’ characteristics, such as a target of generating 30-40% less greenhouse gas emissions (from materials and energy combined) than a reference building, the use of low-carbon concrete in the load-bearing structures, and thermal heating and cooling solutions.</t>
  </si>
  <si>
    <t>The school has been built to be very energy efficient and meets KBN’s criteria by a good margin. The school is designed for 200 pupils.</t>
  </si>
  <si>
    <t>The school is very energy efficient and is dimensioned for 588 pupils in the elementary school and 450 pupils in the lower secondary school. The school will be run as two separate schools, but large parts of the building will be shared.</t>
  </si>
  <si>
    <t>The new elementary school will be built in accordance with FutureBuilt’s nearly zero-energy building (nZEB) method. The construction site for the project will also be fossil-free, the school will use energy from a local wood chip district heating system, and mass timber will be used as a building material.</t>
  </si>
  <si>
    <t xml:space="preserve">Horten municipality is building new sheltered housing units consisting of eight apartments, one staff base and communal areas. The project has received support from the Norwegian Environment Agency to enable mass timber to be used and the construction site to be fossil-free, and it is a pilot for the Norwegian Agency for Public and Financial Management’s criteria guide for sustainable procurement. The project will use Norway’s first complete, pre-insulated mass timber sections. </t>
  </si>
  <si>
    <t>Horten municipality is fully renovating Nordskogen school, including its cloakrooms and gym. Following the renovation work, the school will meet the requirements in the building regulations (TEK17) to the greatest extent possible, and its energy demand will be approximately 30% lower.</t>
  </si>
  <si>
    <t>The Idrettens Hus sports venue is part of the New Molde sports park project. The new building makes extensive use of mass timber for its load-bearing structures, exterior walls, interior walls and separating floors.</t>
  </si>
  <si>
    <t>Hatlelia nursery is a nursery that emphasises the outdoors. It is being built using mass timber and to the Passive-House standard, and its heating is from geothermal wells.</t>
  </si>
  <si>
    <t>Trondheim municipality is investing in a nursing home, to be called Klæbu Health and Welfare Centre. The centre will be built to the Passive-House standard using environmentally friendly materials such as Class A low-carbon concrete. The building site will be fossil-free, the building’s heating demand will be met by biomass-based (wood chip) district heating, and solar panels will be fitted to its roof that will produce around 100,000 kWh of electricity per year (to be used in the building). The municipality has set a requirement that means the greenhouse gas emissions associated with the building’s energy consumption and the materials used must be 30% lower than with a reference building.</t>
  </si>
  <si>
    <t>Trondheim municipality is building a new health/rehabilitation centre. The focus is on ensuring the building has a low energy demand, and the building will meet the requirements of FutureBuilt’s energy-plus standard.</t>
  </si>
  <si>
    <t>The new Nidarvoll school and sports hall are being built to have a low energy demand. The project is a pilot project for +CityxChange and the ZEN Research Centre.</t>
  </si>
  <si>
    <t>Båsmo school will have space for 350 pupils and is being built to be energy efficient. Its energy demand will be 27% lower than the requirements in the building regulations (TEK17). Mass timber will also be used for the load-bearing structures.</t>
  </si>
  <si>
    <t>The new Gruben school will have space for 450 pupils, and it will be built to the Passive-House standard. The school will be energy efficient, as its energy demand will be 27% lower than the requirement in the building regulations (TEK17). Mass timber will be used, and the building will be connected to a district heating system.</t>
  </si>
  <si>
    <t>The new Åsgård school will have a low energy demand and is being built using low-carbon concrete (Class B). The associated multipurpose hall will be built using mass-timber for the load-bearing structure. A green roof featuring solar panels to produce renewable energy is also planned.</t>
  </si>
  <si>
    <t>Ruseløkka school is an elementary and lower secondary school for 690 pupils in Vika in Oslo. Previously used bricks have been used for its internal walls, and ultra-low-carbon concrete has been used for all cast-in-place concrete. The school building meets the energy requirements of a nearly zero-energy building (nZEB) and it has solar panels on its roof, which have been combined with a green roof to slow surface runoff.</t>
  </si>
  <si>
    <t>The new Tøyenbadet swimming complex will be one of Norway’s biggest and most visited swimming complexes. The City of Oslo has very high ambitions in relation to the energy efficiency of swimming facilities, and has implemented measures including in the area of energy efficiency, a fossil-free building site, local energy production, a green roof, greater use of timber, and water recovery.</t>
  </si>
  <si>
    <t>Åsaheimen nursing home, which will have 100 bedrooms, will be energy efficient, as its energy demand will be approximately 29% lower than the requirements in the building regulations. In addition, energy will be produced by its solar panels, and the building site will be fossil-free. The building will be BREEAM certified as Excellent.</t>
  </si>
  <si>
    <t>Kristianborg nursery has space for 80 children, and is being built to be energy efficient. The nursery’s energy demand will be 42% lower than the requirements in the building regulations (TEK17).</t>
  </si>
  <si>
    <t>Bergen City Hall is being renovated, and will be made more energy-efficient. Following the renovation, the building’s energy demand will be 35% lower.</t>
  </si>
  <si>
    <t>The sports complex will consist of a double multi-use hall and a swimming pool. The heating will be provided by renewable energy, and measures will be taken to increase the complex’s energy efficiency and to recover heat from used water. Climate-friendly materials will also be used, and the building will have a green roof.</t>
  </si>
  <si>
    <t>Røst early development centre consists of a school, a before-and-after school program, a nursery, a dental practice and a library. The building’s energy demand is 24% lower than the requirements in the building regulations.</t>
  </si>
  <si>
    <t>Røst early development centre</t>
  </si>
  <si>
    <t xml:space="preserve">A new elementary school and multi-purpose hall are being built in Otta. The new elementary school in Otta will, together with the Ottahallen sports complex, Otta upper secondary school, Otta lower secondary school and the new multi-purpose hall represent a combined educational centre and valuable activity centre for the local community in Otta. Importance has been attached to reducing greenhouse gas emissions, including by means of energy-efficiency measures and addressing the climate impact of the construction site. </t>
  </si>
  <si>
    <t>Modum municipality is building a new ambulance station and premises for home-based services. The building will be built from climate-friendly materials, as it is being constructed using mass timber elements for the load-bearing structures.</t>
  </si>
  <si>
    <t>The new Kautokeino school will include classrooms, a swimming pool, a volleyball hall, a library and a sports hall for years 1-10. The school will have a very low energy demand, and mass timber elements will be used for the load-bearing structures in the roof, outer and inner walls, and floors.</t>
  </si>
  <si>
    <t>Båtsfjord municipality is building a new school with a swimming pool, volleyball hall, library, cultural space, office premises for educational and psychological services and child protection, and a health station. The municipality has specified that the sports hall/swimming complex must require 30% less energy than the requirements in the building regulations (TEK17), while the school part must require 40% less energy. The school part is also being built using mass timber and glulam.</t>
  </si>
  <si>
    <t>Construction of a biofuel heating plant which will use wood chips from waste timber and garden waste to generate hot water for a local heating system, and biochar will be recovered.</t>
  </si>
  <si>
    <t>Borg Havn IKS is installing solar panels at its terminal in Øra, and in connection with this will install an energy storage battery. The battery will be used to store solar energy.</t>
  </si>
  <si>
    <t>Installation of solar panels that will produce electrical energy to operate electrical equipment at the Øra terminal at the port of Borg, including cranes, vehicle charging, shore-side power and buildings.</t>
  </si>
  <si>
    <t xml:space="preserve">Construction of a collector system and associated on-land infrastructure at Stad business park. The project will enable the buildings in the business park to connect to the collector system and to obtain renewable energy from the sea for heating and cooling purposes, with the help of liquid/water heat pumps and free cooling. </t>
  </si>
  <si>
    <t>RIR is working to replace its diesel-powered construction machinery. The first vehicle procured in this regard is an electric truck.</t>
  </si>
  <si>
    <t>Harstad Havn KF is installing a new shore-side power system for ships at its quay facilities at Stangnes Kai 2 and 3 in Harstad port. The investment is intended to protect the environment and surroundings from pollution and noise.</t>
  </si>
  <si>
    <t>Procurement of electric cars that will be used as administration cars.</t>
  </si>
  <si>
    <t>Procurement of 87 new trams to provide the population of Oslo with a robust and future-oriented tram service. Oslo’s tram system runs on electricity and will consequently continue to be emissions-free.</t>
  </si>
  <si>
    <t>RIR IKS is procuring an electric loader as part of its work to replace its diesel-powered construction machinery.</t>
  </si>
  <si>
    <t>RIR KS is procuring an electric excavator as part of its work to replace its diesel-powered construction machinery.</t>
  </si>
  <si>
    <t>Sel municipality is procuring 12 new electric cars for its home care service. The cars run solely on electricity. The estimated annual mileage is 20,000 km per car.</t>
  </si>
  <si>
    <t>Procurement and installation of electric car chargers for the municipality’s electric cars. The municipality has also received a grant from the Norwegian Environment Agency’s Klimasats scheme for this project.</t>
  </si>
  <si>
    <t>Procurement of six electric cars in line with the municipality’s objective of increasing the proportion of its service vehicles that are electric.</t>
  </si>
  <si>
    <t>The investment will help the company to replace its old diesel-powered machines with electric machines, to improve the energy efficiency and automation of its equipment, and to increase the material recovery rate.</t>
  </si>
  <si>
    <t xml:space="preserve">Installation of underground containers as a waste solution as part of new and old residential projects/joint ownership dwellings/housing cooperatives. This will reduce the need for transportation and encourage more extensive and higher-quality sorting of waste. </t>
  </si>
  <si>
    <t>Construction of a warehouse that will include a shop for used items. The intermunicipal company has in recent years received nearly 200,000 kg of items that people no longer want. The project will increase capacity and improve the company’s facilities for systematic re-use. The need is increasing, and a warehouse is needed in which to receive, store, prepare and sell items.</t>
  </si>
  <si>
    <t>New indoor loading hall for collected household waste, which will improve the quality of the waste because it will be less exposed to wind and rain. This will help more material to be recovered from the household waste.</t>
  </si>
  <si>
    <t>Improvements to a landfill site in Fløstranda to reduce runoff into the sea.</t>
  </si>
  <si>
    <t>New loading facility for waste, including food waste, that will mean VØR will not have to drive the food waste to Sunnmøre and can make preparations for a future biogas plant. Importance has also been attached to environmental requirements in the buildings/hall themselves, such as heat pumps and a green roof.</t>
  </si>
  <si>
    <t>The measure involves separating wastewater and surface runoff and replacing wastewater pipes. The project is the result of a decision to expand the Frya treatment plant.</t>
  </si>
  <si>
    <t>New water holding pool that will help the pumping stations in the pipe network to use 50% less energy.</t>
  </si>
  <si>
    <t>The pump room is being upgraded with new pumps, motors and electrical equipment. This will help reduce energy consumption by 35%.</t>
  </si>
  <si>
    <t>Thanks to new piping and a sludge separator, the amount of discharge and pollution flowing into the fjord will be reduced. The discharge pipe will also be extended so that the wastewater will be discharged into deeper water.</t>
  </si>
  <si>
    <t>The treatment facility will be upgraded with the aim of addressing and recovering resources contained in the wastewater. The recovery rate for phosphorus is expected to be 40-60%. A new treatment process will increase the facility’s capacity in order to equip it for future demand.</t>
  </si>
  <si>
    <t xml:space="preserve">The introduction of a mechanical treatment process for wastewater in Longyearbyen will remove waste from the wastewater and thereby reduce the pollution released into the fjord. </t>
  </si>
  <si>
    <t>By separating surface runoff into separate pipes, the amount of wastewater (sewage) sent to the treatment plant and pumping station will decrease. This will reduce operating costs and energy costs.</t>
  </si>
  <si>
    <t>The wastewater treatment facility in Spro will be upgraded in order to provide houses and cabins in the area with a connection to the municipal wastewater network, which will reduce their negative impact on the local environment and the aquatic environment in Oslo fjord.</t>
  </si>
  <si>
    <t>The main water supply will be replaced to prevent leaks. To reduce pollution, a no-dig solution in the form of pipe-bursting has been chosen.</t>
  </si>
  <si>
    <t>The treatment process at the waterworks will be expanded to include a new treatment phase involving granular activated carbon, which will combat the undesirable smell and taste sometimes found in drinking water as a result of greater runoff flowing into the water source due to climate change.</t>
  </si>
  <si>
    <t>The pipeline will help reduce local emissions, and will serve a settlement of around 100 households.</t>
  </si>
  <si>
    <t>The new wastewater system will replace a system from the 50s/60s that is prone to leaking. No-dig solutions have been used for large parts of the new system.</t>
  </si>
  <si>
    <t>An existing settlement in the area will be connected to the municipal wastewater system, and in connection with this new water distribution and wastewater connections will be provided.</t>
  </si>
  <si>
    <t>Development of a central social area with a focus on material reuse, emissions sources during the construction phase, climate change adaptation, and high-quality ecosystems following project completion.</t>
  </si>
  <si>
    <t>A new artificial grass pitch will help reduce plastic usage, as well as the dispersal of and pollution from micro plastics.</t>
  </si>
  <si>
    <t>Gågata, a street in Longyearbyen, will be upgraded and equipped to help create a vibrant centre for permanent residents and visitors. The works include maintenance in relation to the wastewater system, repairing dropped paving, and installing a new play area and seating for children and young people. The project recognises the importance of re-using bricks and other materials.</t>
  </si>
  <si>
    <t>A range of measures of varying sizes are being taken, including the construction of a new flood control channel and new culverts. The area has suffered flooding on a number of occasions in recent years.</t>
  </si>
  <si>
    <t>The current quay is being replaced due to the risk of landslides. The new quay will be adapted for climate change and will incorporate a range of environmental measures.</t>
  </si>
  <si>
    <t>The investment involves a flood risk assessment, calculations and simulations for the village of Tau. The municipality will also implement measures to prevent flood damage to the village and its infrastructure.</t>
  </si>
  <si>
    <t>The investment involves a flood risk assessment, calculations and simulations for the town of Jørpeland. The municipality will also implement measures to prevent flood damage to the village and its infrastructure.</t>
  </si>
  <si>
    <t>Indre Østfold Renovasjon IKS is constructing a 2,000 m3 retention basin for surface runoff management. This will provide greater control over surface runoff from asphalted surfaces, and will prevent extensive surface runoff from flowing into a stream that is located next to the landfill site and that bursts its banks in the event of heavy precipitation.</t>
  </si>
  <si>
    <t>New Slemdal school</t>
  </si>
  <si>
    <t>Asker municipality and Røyken Eiendom AS</t>
  </si>
  <si>
    <t>Improving energy efficiency with an EPC project</t>
  </si>
  <si>
    <t>Pedestrian and cycling path Øvre Rendalen</t>
  </si>
  <si>
    <t xml:space="preserve">New school building for 476 pupils. The school has an ambition to become certified with the Nordic Swan Ecolabel, is built according to the passive house standard with extensive use of mass timber. </t>
  </si>
  <si>
    <t>Various measures to improve energy efficiency in the municipal buildings, such as installing a Central Operational Control System, changing windows and upgrading air conditioning systems.</t>
  </si>
  <si>
    <t>Meets 2021 criteria</t>
  </si>
  <si>
    <t>Installation of a new shore-side power system for ships.</t>
  </si>
  <si>
    <t xml:space="preserve">Installation of new charging stations for electric cars in Rendalen municipality. </t>
  </si>
  <si>
    <t>Extention of existing pedestrian and cycling paths in Øvre Rendal, along fylkesvei 30.</t>
  </si>
  <si>
    <t>Key impact and lending data</t>
  </si>
  <si>
    <t>population equivalents</t>
  </si>
  <si>
    <t xml:space="preserve">Alver municipality </t>
  </si>
  <si>
    <t xml:space="preserve">Romerike avfallsforedling IKS </t>
  </si>
  <si>
    <t xml:space="preserve">Søre Sunnmøre Reinhaldsverk IKS </t>
  </si>
  <si>
    <t>Dyrøy kommune</t>
  </si>
  <si>
    <t>Stad Eigedomsutvikling KF</t>
  </si>
  <si>
    <t>Stad municipality</t>
  </si>
  <si>
    <t>ØYVAR AS</t>
  </si>
  <si>
    <t xml:space="preserve">Renovasjonsselskapet Glør AS </t>
  </si>
  <si>
    <t>Remidt IKS</t>
  </si>
  <si>
    <t>IKA For Buskerud Vestfold og Telemark IKS</t>
  </si>
  <si>
    <t>Molde og Romsdal Havn IKS/</t>
  </si>
  <si>
    <t>Møre and Romsdal county authority</t>
  </si>
  <si>
    <t>Nærøysund municipality</t>
  </si>
  <si>
    <t xml:space="preserve">Orkland municipality </t>
  </si>
  <si>
    <t>Region Nordhordland Helsehus IKS</t>
  </si>
  <si>
    <t>Agder county authority</t>
  </si>
  <si>
    <t>Yes</t>
  </si>
  <si>
    <t xml:space="preserve">Qualified under 2016 Criteria Document </t>
  </si>
  <si>
    <t xml:space="preserve">Yes </t>
  </si>
  <si>
    <t>New landfill cells and reception facility for oil sludge</t>
  </si>
  <si>
    <t>Impact attributable to green bond investors (bond share)</t>
  </si>
  <si>
    <t>Total outstanding green bonds divided by total outstanding disbursed to projects, as of 31 December 2021 (in NOK)</t>
  </si>
  <si>
    <t>ISIN</t>
  </si>
  <si>
    <t>Maturity date</t>
  </si>
  <si>
    <t>XS1188118100/US50048MBX74</t>
  </si>
  <si>
    <t>NOK 750 million</t>
  </si>
  <si>
    <t>NO0010811284</t>
  </si>
  <si>
    <t>NOK 600 million</t>
  </si>
  <si>
    <t>AU3CB0256162</t>
  </si>
  <si>
    <t>AUD 450 million</t>
  </si>
  <si>
    <t>SEK 3 billion</t>
  </si>
  <si>
    <t>XS2333390164/US50048MDA53</t>
  </si>
  <si>
    <t>USD 500 million</t>
  </si>
  <si>
    <t>AU3CB0283596</t>
  </si>
  <si>
    <t>AUD 300 million</t>
  </si>
  <si>
    <t>XS2398386776/US50047JAJ79</t>
  </si>
  <si>
    <t>CAD 500 million</t>
  </si>
  <si>
    <t>NOK equivalent</t>
  </si>
  <si>
    <t xml:space="preserve">If mileage is not given by the borrower, 15 000 km/year is assumed. </t>
  </si>
  <si>
    <t>Impact attributable to investors (tonnes CO2e annually)</t>
  </si>
  <si>
    <t>Installed capacity (kW)</t>
  </si>
  <si>
    <t>Expected energy production (kWh/annually)</t>
  </si>
  <si>
    <t xml:space="preserve">Production of renewable energy (kWh annually) </t>
  </si>
  <si>
    <t>Energy reduced and avoided (kWh annually)</t>
  </si>
  <si>
    <t>Current grid factor</t>
  </si>
  <si>
    <t>Flood protection Givra</t>
  </si>
  <si>
    <t>11 Feb 2015</t>
  </si>
  <si>
    <t>29 Nov 2017</t>
  </si>
  <si>
    <t>05 Sept 2018</t>
  </si>
  <si>
    <t>28 Aug 2019</t>
  </si>
  <si>
    <t>21 Apr 2021</t>
  </si>
  <si>
    <t>08 Oct 2021</t>
  </si>
  <si>
    <t>18 Oct 2021</t>
  </si>
  <si>
    <t>11 Feb 2025</t>
  </si>
  <si>
    <t>29 Nov 2027</t>
  </si>
  <si>
    <t>29 Nov 2032</t>
  </si>
  <si>
    <t>05 Sept 2023</t>
  </si>
  <si>
    <t>28 Aug 2026</t>
  </si>
  <si>
    <t>21 Oct 2024</t>
  </si>
  <si>
    <t>08 Oct 2024</t>
  </si>
  <si>
    <t>18 Oct 2024</t>
  </si>
  <si>
    <t>USD 1 billion </t>
  </si>
  <si>
    <t>Vestfold and Telemark county authority</t>
  </si>
  <si>
    <t>1) Climate change mitigation
2) Climate change adaptation
5) Pollution prevention and control
6) The protection and restoration of biodiversity and ecosystems</t>
  </si>
  <si>
    <t>1) Climate change mitigation
2) Climate change adaptation
5) Pollution prevention and control</t>
  </si>
  <si>
    <t xml:space="preserve">2) Climate change adaptation 
3) The sustainable use and protection of water and marine resources
</t>
  </si>
  <si>
    <t>1) Climate change mitigation 
2) Climate change adaptation 
3) The sustainable use and protection of water and marine resources
4) The transition to a circular economy</t>
  </si>
  <si>
    <t>1) Climate change mitigation 
2) Climate change adaptation 
4) The transition to a circular economy
5) Pollution prevention and control</t>
  </si>
  <si>
    <t>1) Climate change mitigation 
2) Climate change adaptation 
4) The transition to a circular economy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</si>
</sst>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kr&quot;\ * #,##0.00_-;\-&quot;kr&quot;\ * #,##0.00_-;_-&quot;kr&quot;\ * &quot;-&quot;??_-;_-@_-"/>
    <numFmt numFmtId="43" formatCode="_-* #,##0.00_-;\-* #,##0.00_-;_-* &quot;-&quot;??_-;_-@_-"/>
    <numFmt numFmtId="164" formatCode="_-* #,##0_-;\-* #,##0_-;_-* &quot;-&quot;??_-;_-@_-"/>
    <numFmt numFmtId="165" formatCode="0.0\ %"/>
    <numFmt numFmtId="166" formatCode="#,##0.0"/>
  </numFmts>
  <fonts count="22" x14ac:knownFonts="1">
    <font>
      <sz val="11"/>
      <color theme="1"/>
      <name val="IBM Plex Sans"/>
      <family val="2"/>
      <scheme val="minor"/>
    </font>
    <font>
      <b/>
      <sz val="11"/>
      <color theme="1"/>
      <name val="IBM Plex Sans"/>
      <family val="2"/>
      <scheme val="minor"/>
    </font>
    <font>
      <sz val="11"/>
      <color theme="1"/>
      <name val="IBM Plex Sans"/>
      <family val="2"/>
      <scheme val="minor"/>
    </font>
    <font>
      <sz val="11"/>
      <name val="IBM Plex Sans"/>
      <family val="2"/>
      <scheme val="minor"/>
    </font>
    <font>
      <sz val="11"/>
      <color rgb="FF3F3F76"/>
      <name val="IBM Plex Sans"/>
      <family val="2"/>
      <scheme val="minor"/>
    </font>
    <font>
      <sz val="11"/>
      <color theme="0"/>
      <name val="IBM Plex Sans"/>
      <family val="2"/>
      <scheme val="minor"/>
    </font>
    <font>
      <b/>
      <sz val="12"/>
      <color theme="1"/>
      <name val="IBM Plex Sans"/>
      <family val="2"/>
      <scheme val="minor"/>
    </font>
    <font>
      <sz val="12"/>
      <color theme="1"/>
      <name val="IBM Plex Sans"/>
      <family val="2"/>
      <scheme val="minor"/>
    </font>
    <font>
      <b/>
      <sz val="12"/>
      <color theme="0"/>
      <name val="IBM Plex Sans"/>
      <family val="2"/>
      <scheme val="minor"/>
    </font>
    <font>
      <sz val="12"/>
      <name val="IBM Plex Sans"/>
      <family val="2"/>
      <scheme val="minor"/>
    </font>
    <font>
      <sz val="12"/>
      <color theme="0"/>
      <name val="IBM Plex Sans"/>
      <family val="2"/>
      <scheme val="minor"/>
    </font>
    <font>
      <b/>
      <sz val="14"/>
      <color theme="1"/>
      <name val="IBM Plex Sans"/>
      <family val="2"/>
      <scheme val="minor"/>
    </font>
    <font>
      <sz val="10"/>
      <color theme="1"/>
      <name val="IBM Plex Sans"/>
      <family val="2"/>
      <scheme val="minor"/>
    </font>
    <font>
      <b/>
      <sz val="11"/>
      <color theme="0"/>
      <name val="IBM Plex Sans"/>
      <family val="2"/>
      <scheme val="minor"/>
    </font>
    <font>
      <b/>
      <sz val="20"/>
      <color theme="0"/>
      <name val="IBM Plex Sans"/>
      <family val="2"/>
      <scheme val="minor"/>
    </font>
    <font>
      <b/>
      <sz val="10"/>
      <color theme="0"/>
      <name val="IBM Plex Sans"/>
      <family val="2"/>
      <scheme val="minor"/>
    </font>
    <font>
      <sz val="11"/>
      <color rgb="FF000000"/>
      <name val="IBM Plex Sans"/>
      <family val="2"/>
      <scheme val="minor"/>
    </font>
    <font>
      <vertAlign val="superscript"/>
      <sz val="11"/>
      <color theme="1"/>
      <name val="IBM Plex Sans"/>
      <family val="2"/>
      <scheme val="minor"/>
    </font>
    <font>
      <b/>
      <sz val="18"/>
      <color theme="1"/>
      <name val="IBM Plex Sans"/>
      <family val="2"/>
      <scheme val="minor"/>
    </font>
    <font>
      <b/>
      <sz val="14"/>
      <color theme="0"/>
      <name val="IBM Plex Sans"/>
      <family val="2"/>
      <scheme val="minor"/>
    </font>
    <font>
      <sz val="10"/>
      <name val="IBM Plex Sans"/>
      <family val="2"/>
      <scheme val="minor"/>
    </font>
    <font>
      <b/>
      <sz val="11"/>
      <color theme="0"/>
      <name val="IBM Plex Sans"/>
      <family val="2"/>
    </font>
  </fonts>
  <fills count="19">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FFCC99"/>
      </patternFill>
    </fill>
    <fill>
      <patternFill patternType="solid">
        <fgColor theme="4"/>
      </patternFill>
    </fill>
    <fill>
      <patternFill patternType="solid">
        <fgColor theme="4" tint="0.39997558519241921"/>
        <bgColor indexed="65"/>
      </patternFill>
    </fill>
    <fill>
      <patternFill patternType="solid">
        <fgColor theme="6"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D5C"/>
        <bgColor indexed="64"/>
      </patternFill>
    </fill>
    <fill>
      <patternFill patternType="solid">
        <fgColor rgb="FFABBEC9"/>
        <bgColor indexed="64"/>
      </patternFill>
    </fill>
    <fill>
      <patternFill patternType="solid">
        <fgColor rgb="FF00B441"/>
        <bgColor indexed="64"/>
      </patternFill>
    </fill>
    <fill>
      <patternFill patternType="solid">
        <fgColor rgb="FF577E9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ABBEC9"/>
      </left>
      <right style="thin">
        <color rgb="FFABBEC9"/>
      </right>
      <top style="thin">
        <color rgb="FFABBEC9"/>
      </top>
      <bottom style="thin">
        <color rgb="FFABBEC9"/>
      </bottom>
      <diagonal/>
    </border>
    <border>
      <left style="thin">
        <color rgb="FFABBEC9"/>
      </left>
      <right/>
      <top style="thin">
        <color rgb="FFABBEC9"/>
      </top>
      <bottom style="thin">
        <color rgb="FFABBEC9"/>
      </bottom>
      <diagonal/>
    </border>
    <border>
      <left/>
      <right style="thin">
        <color rgb="FFABBEC9"/>
      </right>
      <top style="thin">
        <color rgb="FFABBEC9"/>
      </top>
      <bottom style="thin">
        <color rgb="FFABBEC9"/>
      </bottom>
      <diagonal/>
    </border>
    <border>
      <left style="thin">
        <color theme="0"/>
      </left>
      <right style="thin">
        <color theme="0"/>
      </right>
      <top style="thin">
        <color theme="0"/>
      </top>
      <bottom style="thin">
        <color theme="0"/>
      </bottom>
      <diagonal/>
    </border>
    <border>
      <left style="thin">
        <color rgb="FFABBEC9"/>
      </left>
      <right style="thin">
        <color rgb="FFABBEC9"/>
      </right>
      <top/>
      <bottom style="thin">
        <color rgb="FFABBEC9"/>
      </bottom>
      <diagonal/>
    </border>
    <border>
      <left style="thin">
        <color rgb="FFABBEC9"/>
      </left>
      <right/>
      <top/>
      <bottom style="thin">
        <color rgb="FFABBEC9"/>
      </bottom>
      <diagonal/>
    </border>
    <border>
      <left/>
      <right style="thin">
        <color rgb="FFABBEC9"/>
      </right>
      <top/>
      <bottom style="thin">
        <color rgb="FFABBEC9"/>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theme="0"/>
      </left>
      <right style="medium">
        <color theme="4" tint="-0.499984740745262"/>
      </right>
      <top style="thin">
        <color theme="0"/>
      </top>
      <bottom style="thin">
        <color theme="0"/>
      </bottom>
      <diagonal/>
    </border>
    <border>
      <left style="thin">
        <color rgb="FFABBEC9"/>
      </left>
      <right style="medium">
        <color theme="4" tint="-0.499984740745262"/>
      </right>
      <top/>
      <bottom style="thin">
        <color rgb="FFABBEC9"/>
      </bottom>
      <diagonal/>
    </border>
    <border>
      <left style="thin">
        <color rgb="FFABBEC9"/>
      </left>
      <right style="medium">
        <color theme="4" tint="-0.499984740745262"/>
      </right>
      <top style="thin">
        <color rgb="FFABBEC9"/>
      </top>
      <bottom style="thin">
        <color rgb="FFABBEC9"/>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indexed="64"/>
      </bottom>
      <diagonal/>
    </border>
    <border>
      <left/>
      <right/>
      <top/>
      <bottom style="medium">
        <color indexed="64"/>
      </bottom>
      <diagonal/>
    </border>
    <border>
      <left style="thin">
        <color rgb="FFB2B2B2"/>
      </left>
      <right style="thin">
        <color rgb="FFB2B2B2"/>
      </right>
      <top style="thin">
        <color rgb="FFB2B2B2"/>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diagonal/>
    </border>
    <border>
      <left style="thin">
        <color theme="0"/>
      </left>
      <right style="medium">
        <color theme="4" tint="-0.499984740745262"/>
      </right>
      <top style="medium">
        <color indexed="64"/>
      </top>
      <bottom style="thin">
        <color theme="0"/>
      </bottom>
      <diagonal/>
    </border>
    <border>
      <left style="medium">
        <color theme="4" tint="-0.499984740745262"/>
      </left>
      <right style="medium">
        <color indexed="64"/>
      </right>
      <top style="medium">
        <color indexed="64"/>
      </top>
      <bottom/>
      <diagonal/>
    </border>
    <border>
      <left style="medium">
        <color indexed="64"/>
      </left>
      <right style="thin">
        <color theme="0"/>
      </right>
      <top style="thin">
        <color theme="0"/>
      </top>
      <bottom style="thin">
        <color theme="0"/>
      </bottom>
      <diagonal/>
    </border>
    <border>
      <left style="medium">
        <color theme="4" tint="-0.499984740745262"/>
      </left>
      <right style="medium">
        <color indexed="64"/>
      </right>
      <top/>
      <bottom style="thin">
        <color theme="0"/>
      </bottom>
      <diagonal/>
    </border>
    <border>
      <left style="medium">
        <color indexed="64"/>
      </left>
      <right style="thin">
        <color rgb="FFABBEC9"/>
      </right>
      <top/>
      <bottom style="thin">
        <color rgb="FFABBEC9"/>
      </bottom>
      <diagonal/>
    </border>
    <border>
      <left style="thin">
        <color rgb="FFABBEC9"/>
      </left>
      <right style="medium">
        <color indexed="64"/>
      </right>
      <top style="thin">
        <color rgb="FFABBEC9"/>
      </top>
      <bottom style="thin">
        <color rgb="FFABBEC9"/>
      </bottom>
      <diagonal/>
    </border>
    <border>
      <left style="medium">
        <color indexed="64"/>
      </left>
      <right style="thin">
        <color rgb="FFABBEC9"/>
      </right>
      <top style="thin">
        <color rgb="FFABBEC9"/>
      </top>
      <bottom style="thin">
        <color rgb="FFABBEC9"/>
      </bottom>
      <diagonal/>
    </border>
    <border>
      <left style="medium">
        <color indexed="64"/>
      </left>
      <right/>
      <top style="thin">
        <color rgb="FFABBEC9"/>
      </top>
      <bottom style="medium">
        <color indexed="64"/>
      </bottom>
      <diagonal/>
    </border>
    <border>
      <left/>
      <right/>
      <top style="thin">
        <color rgb="FFABBEC9"/>
      </top>
      <bottom style="medium">
        <color indexed="64"/>
      </bottom>
      <diagonal/>
    </border>
    <border>
      <left/>
      <right style="medium">
        <color theme="4" tint="-0.499984740745262"/>
      </right>
      <top style="thin">
        <color rgb="FFABBEC9"/>
      </top>
      <bottom style="medium">
        <color indexed="64"/>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indexed="64"/>
      </bottom>
      <diagonal/>
    </border>
    <border>
      <left/>
      <right/>
      <top style="thin">
        <color theme="0"/>
      </top>
      <bottom style="thin">
        <color theme="0"/>
      </bottom>
      <diagonal/>
    </border>
  </borders>
  <cellStyleXfs count="12">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2" borderId="6" applyNumberFormat="0" applyFont="0" applyAlignment="0" applyProtection="0"/>
    <xf numFmtId="0" fontId="4" fillId="4" borderId="8" applyNumberFormat="0" applyAlignment="0" applyProtection="0"/>
    <xf numFmtId="0" fontId="1" fillId="0" borderId="9" applyNumberFormat="0" applyFill="0" applyAlignment="0" applyProtection="0"/>
    <xf numFmtId="0" fontId="5"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cellStyleXfs>
  <cellXfs count="324">
    <xf numFmtId="0" fontId="0" fillId="0" borderId="0" xfId="0"/>
    <xf numFmtId="0" fontId="0" fillId="0" borderId="0" xfId="0" applyAlignment="1">
      <alignment wrapText="1"/>
    </xf>
    <xf numFmtId="0" fontId="0" fillId="0" borderId="1" xfId="0" applyBorder="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1" xfId="0" applyFill="1" applyBorder="1" applyAlignment="1">
      <alignment horizontal="left" wrapText="1"/>
    </xf>
    <xf numFmtId="3" fontId="0" fillId="0" borderId="0" xfId="0" applyNumberFormat="1"/>
    <xf numFmtId="9" fontId="0" fillId="0" borderId="0" xfId="2" applyFont="1"/>
    <xf numFmtId="0" fontId="0" fillId="0" borderId="3" xfId="0" applyBorder="1" applyAlignment="1">
      <alignment horizontal="left" wrapText="1"/>
    </xf>
    <xf numFmtId="0" fontId="0" fillId="0" borderId="0" xfId="0" applyNumberFormat="1"/>
    <xf numFmtId="0" fontId="0" fillId="0" borderId="0" xfId="0" applyBorder="1" applyAlignment="1">
      <alignment horizontal="left" wrapText="1"/>
    </xf>
    <xf numFmtId="3" fontId="0" fillId="0" borderId="0" xfId="0" applyNumberFormat="1" applyBorder="1" applyAlignment="1">
      <alignment horizontal="left" wrapText="1"/>
    </xf>
    <xf numFmtId="0" fontId="0" fillId="3" borderId="1" xfId="0" applyFill="1" applyBorder="1" applyAlignment="1">
      <alignment horizontal="left" wrapText="1"/>
    </xf>
    <xf numFmtId="0" fontId="0" fillId="0" borderId="0" xfId="0" applyNumberFormat="1" applyBorder="1" applyAlignment="1">
      <alignment horizontal="left" wrapText="1"/>
    </xf>
    <xf numFmtId="0" fontId="0" fillId="0" borderId="1" xfId="2" applyNumberFormat="1" applyFont="1" applyFill="1" applyBorder="1" applyAlignment="1" applyProtection="1">
      <alignment horizontal="left" wrapText="1"/>
      <protection locked="0"/>
    </xf>
    <xf numFmtId="3" fontId="2" fillId="0" borderId="1" xfId="3" applyNumberFormat="1" applyFont="1" applyFill="1" applyBorder="1" applyAlignment="1" applyProtection="1">
      <alignment horizontal="left" wrapText="1"/>
      <protection locked="0"/>
    </xf>
    <xf numFmtId="14" fontId="0" fillId="0" borderId="1" xfId="0" applyNumberFormat="1" applyBorder="1" applyAlignment="1">
      <alignment horizontal="left" wrapText="1"/>
    </xf>
    <xf numFmtId="0" fontId="3" fillId="0" borderId="0" xfId="0" applyFont="1" applyBorder="1" applyAlignment="1">
      <alignment horizontal="left" wrapText="1"/>
    </xf>
    <xf numFmtId="0" fontId="3" fillId="0" borderId="1" xfId="0" applyFont="1" applyBorder="1" applyAlignment="1">
      <alignment horizontal="left" wrapText="1"/>
    </xf>
    <xf numFmtId="0" fontId="3" fillId="3" borderId="1" xfId="0" applyFont="1" applyFill="1" applyBorder="1" applyAlignment="1">
      <alignment horizontal="left" wrapText="1"/>
    </xf>
    <xf numFmtId="0" fontId="3" fillId="0" borderId="1" xfId="0" applyFont="1" applyFill="1" applyBorder="1" applyAlignment="1">
      <alignment horizontal="left" wrapText="1"/>
    </xf>
    <xf numFmtId="0" fontId="0" fillId="0" borderId="0" xfId="0" applyAlignment="1">
      <alignment horizontal="center" vertical="center"/>
    </xf>
    <xf numFmtId="3" fontId="9" fillId="3" borderId="10" xfId="5" applyNumberFormat="1" applyFont="1" applyFill="1" applyBorder="1" applyAlignment="1">
      <alignment horizontal="left" vertical="center" wrapText="1"/>
    </xf>
    <xf numFmtId="0" fontId="9" fillId="3" borderId="10" xfId="5" applyFont="1" applyFill="1" applyBorder="1" applyAlignment="1">
      <alignment horizontal="left" vertical="center" wrapText="1"/>
    </xf>
    <xf numFmtId="0" fontId="7" fillId="3" borderId="14" xfId="8" applyFont="1" applyFill="1" applyBorder="1" applyAlignment="1">
      <alignment horizontal="right" vertical="center" wrapText="1"/>
    </xf>
    <xf numFmtId="3" fontId="7" fillId="3" borderId="14" xfId="8" applyNumberFormat="1" applyFont="1" applyFill="1" applyBorder="1" applyAlignment="1">
      <alignment horizontal="right" vertical="center" wrapText="1"/>
    </xf>
    <xf numFmtId="3" fontId="7" fillId="3" borderId="15" xfId="8" applyNumberFormat="1" applyFont="1" applyFill="1" applyBorder="1" applyAlignment="1">
      <alignment horizontal="right" vertical="center" wrapText="1"/>
    </xf>
    <xf numFmtId="3" fontId="7" fillId="3" borderId="16" xfId="8" applyNumberFormat="1" applyFont="1" applyFill="1" applyBorder="1" applyAlignment="1">
      <alignment horizontal="right" vertical="center" wrapText="1"/>
    </xf>
    <xf numFmtId="0" fontId="7" fillId="3" borderId="10" xfId="8" applyFont="1" applyFill="1" applyBorder="1" applyAlignment="1">
      <alignment horizontal="right" vertical="center" wrapText="1"/>
    </xf>
    <xf numFmtId="3" fontId="7" fillId="3" borderId="10" xfId="8" applyNumberFormat="1" applyFont="1" applyFill="1" applyBorder="1" applyAlignment="1">
      <alignment horizontal="right" vertical="center" wrapText="1"/>
    </xf>
    <xf numFmtId="3" fontId="7" fillId="3" borderId="11" xfId="8" applyNumberFormat="1" applyFont="1" applyFill="1" applyBorder="1" applyAlignment="1">
      <alignment horizontal="right" vertical="center" wrapText="1"/>
    </xf>
    <xf numFmtId="3" fontId="7" fillId="3" borderId="12" xfId="8" applyNumberFormat="1" applyFont="1" applyFill="1" applyBorder="1" applyAlignment="1">
      <alignment horizontal="right" vertical="center" wrapText="1"/>
    </xf>
    <xf numFmtId="0" fontId="8" fillId="13" borderId="10" xfId="11" applyFont="1" applyFill="1" applyBorder="1" applyAlignment="1">
      <alignment horizontal="left" vertical="center" wrapText="1"/>
    </xf>
    <xf numFmtId="0" fontId="8" fillId="13" borderId="14" xfId="11" applyFont="1" applyFill="1" applyBorder="1" applyAlignment="1">
      <alignment horizontal="left" vertical="center" wrapText="1"/>
    </xf>
    <xf numFmtId="0" fontId="15" fillId="10" borderId="0" xfId="9" applyFont="1" applyFill="1" applyBorder="1" applyAlignment="1">
      <alignment horizontal="center" vertical="center" wrapText="1"/>
    </xf>
    <xf numFmtId="0" fontId="14" fillId="10" borderId="0" xfId="9" applyFont="1" applyFill="1" applyBorder="1" applyAlignment="1">
      <alignment horizontal="left" vertical="top"/>
    </xf>
    <xf numFmtId="0" fontId="1" fillId="0" borderId="0" xfId="0" applyFont="1"/>
    <xf numFmtId="3" fontId="7" fillId="3" borderId="21" xfId="8" applyNumberFormat="1" applyFont="1" applyFill="1" applyBorder="1" applyAlignment="1">
      <alignment horizontal="right" vertical="center" wrapText="1"/>
    </xf>
    <xf numFmtId="3" fontId="7" fillId="3" borderId="22" xfId="8" applyNumberFormat="1" applyFont="1" applyFill="1" applyBorder="1" applyAlignment="1">
      <alignment horizontal="right" vertical="center" wrapText="1"/>
    </xf>
    <xf numFmtId="0" fontId="13" fillId="10" borderId="23" xfId="9" applyFont="1" applyFill="1" applyBorder="1" applyAlignment="1">
      <alignment horizontal="center" vertical="center" wrapText="1"/>
    </xf>
    <xf numFmtId="0" fontId="13" fillId="10" borderId="19" xfId="9" applyFont="1" applyFill="1" applyBorder="1" applyAlignment="1">
      <alignment horizontal="center" vertical="center" wrapText="1"/>
    </xf>
    <xf numFmtId="0" fontId="3" fillId="15" borderId="13" xfId="9" applyFont="1" applyFill="1" applyBorder="1" applyAlignment="1">
      <alignment horizontal="center" vertical="center" wrapText="1"/>
    </xf>
    <xf numFmtId="164" fontId="3" fillId="15" borderId="13" xfId="1" applyNumberFormat="1" applyFont="1" applyFill="1" applyBorder="1" applyAlignment="1">
      <alignment horizontal="center" vertical="center" wrapText="1"/>
    </xf>
    <xf numFmtId="0" fontId="10" fillId="10" borderId="0" xfId="9" applyFont="1" applyFill="1" applyBorder="1" applyAlignment="1">
      <alignment horizontal="left" vertical="center" wrapText="1"/>
    </xf>
    <xf numFmtId="0" fontId="0" fillId="0" borderId="1" xfId="0" applyBorder="1" applyAlignment="1" applyProtection="1">
      <alignment horizontal="left" wrapText="1"/>
      <protection locked="0"/>
    </xf>
    <xf numFmtId="0" fontId="2" fillId="0" borderId="1" xfId="0" applyFont="1" applyBorder="1" applyAlignment="1" applyProtection="1">
      <alignment horizontal="left" wrapText="1"/>
      <protection locked="0"/>
    </xf>
    <xf numFmtId="14" fontId="3" fillId="0" borderId="1" xfId="0" applyNumberFormat="1" applyFont="1" applyBorder="1" applyAlignment="1">
      <alignment horizontal="left" wrapText="1"/>
    </xf>
    <xf numFmtId="0" fontId="3" fillId="0" borderId="1" xfId="0" applyFont="1" applyBorder="1" applyAlignment="1" applyProtection="1">
      <alignment horizontal="left" wrapText="1"/>
      <protection locked="0"/>
    </xf>
    <xf numFmtId="0" fontId="3" fillId="0" borderId="3"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3" fontId="0" fillId="0" borderId="0" xfId="0" applyNumberFormat="1" applyAlignment="1">
      <alignment horizontal="left"/>
    </xf>
    <xf numFmtId="3" fontId="10" fillId="10" borderId="0" xfId="9" applyNumberFormat="1" applyFont="1" applyFill="1" applyBorder="1" applyAlignment="1">
      <alignment horizontal="left" vertical="center" wrapText="1"/>
    </xf>
    <xf numFmtId="3" fontId="13" fillId="10" borderId="0" xfId="9" applyNumberFormat="1" applyFont="1" applyFill="1" applyBorder="1" applyAlignment="1">
      <alignment horizontal="center" vertical="center" wrapText="1"/>
    </xf>
    <xf numFmtId="0" fontId="13" fillId="10" borderId="24" xfId="9" applyFont="1" applyFill="1" applyBorder="1" applyAlignment="1">
      <alignment horizontal="center" vertical="center" wrapText="1"/>
    </xf>
    <xf numFmtId="0" fontId="0" fillId="0" borderId="3" xfId="0" applyFill="1" applyBorder="1" applyAlignment="1">
      <alignment horizontal="left" wrapText="1"/>
    </xf>
    <xf numFmtId="0" fontId="3" fillId="0" borderId="2" xfId="0" applyFont="1" applyFill="1" applyBorder="1" applyAlignment="1">
      <alignment horizontal="left" wrapText="1"/>
    </xf>
    <xf numFmtId="0" fontId="0" fillId="0" borderId="4" xfId="0" applyFill="1" applyBorder="1" applyAlignment="1">
      <alignment horizontal="left" wrapText="1"/>
    </xf>
    <xf numFmtId="0" fontId="3" fillId="0" borderId="4" xfId="0" applyFont="1" applyFill="1" applyBorder="1" applyAlignment="1">
      <alignment horizontal="left" wrapText="1"/>
    </xf>
    <xf numFmtId="9" fontId="13" fillId="10" borderId="0" xfId="2" applyFont="1" applyFill="1" applyBorder="1" applyAlignment="1">
      <alignment horizontal="center" vertical="center" wrapText="1"/>
    </xf>
    <xf numFmtId="3" fontId="3" fillId="0" borderId="1" xfId="1" applyNumberFormat="1" applyFont="1" applyFill="1" applyBorder="1" applyAlignment="1" applyProtection="1">
      <alignment horizontal="left" wrapText="1"/>
      <protection locked="0"/>
    </xf>
    <xf numFmtId="0" fontId="13" fillId="10" borderId="25" xfId="9" applyFont="1" applyFill="1" applyBorder="1" applyAlignment="1">
      <alignment horizontal="center" vertical="center" wrapText="1"/>
    </xf>
    <xf numFmtId="3" fontId="7" fillId="0" borderId="14" xfId="8" applyNumberFormat="1" applyFont="1" applyFill="1" applyBorder="1" applyAlignment="1">
      <alignment horizontal="right" vertical="center" wrapText="1"/>
    </xf>
    <xf numFmtId="0" fontId="13" fillId="10" borderId="0" xfId="9" applyFont="1" applyFill="1" applyBorder="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13" fillId="10" borderId="13" xfId="9" applyFont="1" applyFill="1" applyBorder="1" applyAlignment="1">
      <alignment horizontal="center" vertical="center" wrapText="1"/>
    </xf>
    <xf numFmtId="14" fontId="3" fillId="0" borderId="1" xfId="0" applyNumberFormat="1" applyFont="1" applyFill="1" applyBorder="1" applyAlignment="1">
      <alignment horizontal="left" wrapText="1"/>
    </xf>
    <xf numFmtId="0" fontId="0" fillId="3" borderId="1" xfId="0" applyFill="1" applyBorder="1" applyAlignment="1">
      <alignment wrapText="1"/>
    </xf>
    <xf numFmtId="0" fontId="2" fillId="0" borderId="1" xfId="0" applyFont="1" applyBorder="1" applyAlignment="1">
      <alignment wrapText="1"/>
    </xf>
    <xf numFmtId="0" fontId="0" fillId="0" borderId="1" xfId="0" applyFill="1" applyBorder="1" applyAlignment="1">
      <alignment wrapText="1"/>
    </xf>
    <xf numFmtId="0" fontId="0" fillId="0" borderId="3" xfId="0" applyBorder="1" applyAlignment="1">
      <alignment wrapText="1"/>
    </xf>
    <xf numFmtId="0" fontId="0" fillId="0" borderId="5" xfId="0" applyBorder="1" applyAlignment="1">
      <alignment wrapText="1"/>
    </xf>
    <xf numFmtId="0" fontId="0" fillId="0" borderId="2" xfId="0" applyBorder="1" applyAlignment="1">
      <alignment wrapText="1"/>
    </xf>
    <xf numFmtId="14" fontId="0" fillId="0" borderId="1" xfId="0" applyNumberFormat="1" applyBorder="1" applyAlignment="1">
      <alignment wrapText="1"/>
    </xf>
    <xf numFmtId="0" fontId="3" fillId="0" borderId="1" xfId="2" applyNumberFormat="1" applyFont="1" applyFill="1" applyBorder="1" applyAlignment="1" applyProtection="1">
      <alignment horizontal="left" wrapText="1"/>
      <protection locked="0"/>
    </xf>
    <xf numFmtId="0" fontId="3" fillId="0" borderId="1" xfId="0" applyNumberFormat="1" applyFont="1" applyFill="1" applyBorder="1" applyAlignment="1">
      <alignment horizontal="left" wrapText="1"/>
    </xf>
    <xf numFmtId="0" fontId="0" fillId="0" borderId="1" xfId="0" applyNumberFormat="1" applyBorder="1" applyAlignment="1">
      <alignment horizontal="left" wrapText="1"/>
    </xf>
    <xf numFmtId="0" fontId="0" fillId="15" borderId="1" xfId="0" applyFill="1" applyBorder="1" applyAlignment="1">
      <alignment horizontal="left" wrapText="1"/>
    </xf>
    <xf numFmtId="0" fontId="0" fillId="3" borderId="1" xfId="2" applyNumberFormat="1" applyFont="1" applyFill="1" applyBorder="1" applyAlignment="1" applyProtection="1">
      <alignment horizontal="left" wrapText="1"/>
      <protection locked="0"/>
    </xf>
    <xf numFmtId="165" fontId="0" fillId="0" borderId="0" xfId="2" applyNumberFormat="1" applyFont="1"/>
    <xf numFmtId="0" fontId="13" fillId="10" borderId="0" xfId="9" applyFont="1" applyFill="1" applyBorder="1" applyAlignment="1">
      <alignment horizontal="left" vertical="center" wrapText="1"/>
    </xf>
    <xf numFmtId="0" fontId="0" fillId="0" borderId="1" xfId="0" applyFill="1" applyBorder="1" applyAlignment="1">
      <alignment horizontal="left"/>
    </xf>
    <xf numFmtId="0" fontId="0" fillId="0" borderId="1" xfId="0" applyBorder="1" applyAlignment="1">
      <alignment horizontal="left"/>
    </xf>
    <xf numFmtId="0" fontId="0" fillId="0" borderId="1" xfId="0" applyNumberFormat="1" applyBorder="1" applyAlignment="1">
      <alignment horizontal="left"/>
    </xf>
    <xf numFmtId="0" fontId="0" fillId="0" borderId="1" xfId="0" applyBorder="1" applyAlignment="1">
      <alignment vertical="top" wrapText="1"/>
    </xf>
    <xf numFmtId="0" fontId="16" fillId="0" borderId="1" xfId="0" applyFont="1" applyBorder="1" applyAlignment="1">
      <alignment vertical="top" wrapText="1"/>
    </xf>
    <xf numFmtId="0" fontId="15" fillId="10" borderId="0" xfId="9" applyFont="1" applyFill="1" applyBorder="1" applyAlignment="1">
      <alignment horizontal="center" vertical="top" wrapText="1"/>
    </xf>
    <xf numFmtId="0" fontId="2" fillId="0" borderId="3" xfId="0" applyFont="1" applyBorder="1" applyAlignment="1">
      <alignment vertical="top" wrapText="1"/>
    </xf>
    <xf numFmtId="0" fontId="0" fillId="0" borderId="3" xfId="0" applyBorder="1" applyAlignment="1">
      <alignment vertical="top" wrapText="1"/>
    </xf>
    <xf numFmtId="0" fontId="0" fillId="0" borderId="1" xfId="0" applyBorder="1" applyAlignment="1">
      <alignment horizontal="left" vertical="top" wrapText="1"/>
    </xf>
    <xf numFmtId="0" fontId="16" fillId="0" borderId="3"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0" fillId="3" borderId="1" xfId="0" applyFill="1" applyBorder="1" applyAlignment="1">
      <alignment vertical="top" wrapText="1"/>
    </xf>
    <xf numFmtId="0" fontId="3" fillId="0" borderId="3" xfId="0" applyFont="1" applyBorder="1" applyAlignment="1">
      <alignment vertical="top" wrapText="1"/>
    </xf>
    <xf numFmtId="0" fontId="0" fillId="0" borderId="0" xfId="0" applyAlignment="1">
      <alignment vertical="top"/>
    </xf>
    <xf numFmtId="0" fontId="14" fillId="10" borderId="0" xfId="9" applyFont="1" applyFill="1" applyBorder="1" applyAlignment="1">
      <alignment horizontal="left" vertical="center"/>
    </xf>
    <xf numFmtId="9" fontId="10" fillId="10" borderId="0" xfId="9" applyNumberFormat="1" applyFont="1" applyFill="1" applyBorder="1" applyAlignment="1">
      <alignment horizontal="left" vertical="center" wrapText="1"/>
    </xf>
    <xf numFmtId="0" fontId="0" fillId="0" borderId="0" xfId="0" applyNumberFormat="1" applyAlignment="1">
      <alignment horizontal="left"/>
    </xf>
    <xf numFmtId="9" fontId="0" fillId="0" borderId="0" xfId="2" applyNumberFormat="1" applyFont="1" applyAlignment="1">
      <alignment horizontal="left"/>
    </xf>
    <xf numFmtId="9" fontId="0" fillId="0" borderId="0" xfId="2" applyNumberFormat="1" applyFont="1" applyBorder="1" applyAlignment="1">
      <alignment horizontal="left" wrapText="1"/>
    </xf>
    <xf numFmtId="1" fontId="0" fillId="0" borderId="0" xfId="0" applyNumberFormat="1" applyFill="1" applyBorder="1" applyAlignment="1">
      <alignment horizontal="left" wrapText="1"/>
    </xf>
    <xf numFmtId="0" fontId="2" fillId="0" borderId="0" xfId="0" applyFont="1"/>
    <xf numFmtId="3" fontId="0" fillId="0" borderId="0" xfId="0" applyNumberFormat="1" applyAlignment="1">
      <alignment horizontal="left" wrapText="1"/>
    </xf>
    <xf numFmtId="9" fontId="0" fillId="0" borderId="0" xfId="2" applyNumberFormat="1" applyFont="1" applyFill="1" applyBorder="1" applyAlignment="1">
      <alignment horizontal="left" wrapText="1"/>
    </xf>
    <xf numFmtId="0" fontId="0" fillId="3" borderId="0" xfId="0" applyFill="1"/>
    <xf numFmtId="0" fontId="10" fillId="12" borderId="10" xfId="5" applyFont="1" applyFill="1" applyBorder="1" applyAlignment="1">
      <alignment horizontal="left" vertical="center" wrapText="1"/>
    </xf>
    <xf numFmtId="0" fontId="11" fillId="3" borderId="0" xfId="0" applyFont="1" applyFill="1"/>
    <xf numFmtId="0" fontId="0" fillId="0" borderId="0" xfId="0" applyAlignment="1"/>
    <xf numFmtId="0" fontId="0" fillId="0" borderId="0" xfId="0" applyBorder="1" applyAlignment="1"/>
    <xf numFmtId="9" fontId="0" fillId="0" borderId="0" xfId="2" applyFont="1" applyAlignment="1">
      <alignment horizontal="left"/>
    </xf>
    <xf numFmtId="0" fontId="10" fillId="17" borderId="29" xfId="0" applyFont="1" applyFill="1" applyBorder="1"/>
    <xf numFmtId="9" fontId="0" fillId="0" borderId="32" xfId="2" applyFont="1" applyBorder="1"/>
    <xf numFmtId="9" fontId="0" fillId="0" borderId="34" xfId="2" applyFont="1" applyBorder="1"/>
    <xf numFmtId="0" fontId="10" fillId="18" borderId="31" xfId="0" applyFont="1" applyFill="1" applyBorder="1" applyAlignment="1">
      <alignment horizontal="left" vertical="top" wrapText="1"/>
    </xf>
    <xf numFmtId="0" fontId="10" fillId="18" borderId="0" xfId="0" applyFont="1" applyFill="1" applyBorder="1" applyAlignment="1">
      <alignment horizontal="left" vertical="top" wrapText="1"/>
    </xf>
    <xf numFmtId="0" fontId="0" fillId="3" borderId="0" xfId="0" applyFill="1" applyAlignment="1">
      <alignment horizontal="left"/>
    </xf>
    <xf numFmtId="0" fontId="19" fillId="17" borderId="28" xfId="0" applyFont="1" applyFill="1" applyBorder="1"/>
    <xf numFmtId="0" fontId="19" fillId="17" borderId="29" xfId="0" applyFont="1" applyFill="1" applyBorder="1"/>
    <xf numFmtId="164" fontId="0" fillId="0" borderId="0" xfId="1" applyNumberFormat="1" applyFont="1" applyBorder="1"/>
    <xf numFmtId="164" fontId="0" fillId="0" borderId="25" xfId="1" applyNumberFormat="1" applyFont="1" applyBorder="1"/>
    <xf numFmtId="0" fontId="1" fillId="3" borderId="42" xfId="8" applyFont="1" applyFill="1" applyBorder="1" applyAlignment="1">
      <alignment horizontal="left" vertical="center" wrapText="1"/>
    </xf>
    <xf numFmtId="3" fontId="7" fillId="3" borderId="43" xfId="8" applyNumberFormat="1" applyFont="1" applyFill="1" applyBorder="1" applyAlignment="1">
      <alignment horizontal="right" vertical="center" wrapText="1"/>
    </xf>
    <xf numFmtId="0" fontId="1" fillId="3" borderId="44" xfId="8" applyFont="1" applyFill="1" applyBorder="1" applyAlignment="1">
      <alignment horizontal="left" vertical="center" wrapText="1"/>
    </xf>
    <xf numFmtId="0" fontId="1" fillId="11" borderId="45" xfId="8" applyFont="1" applyFill="1" applyBorder="1" applyAlignment="1">
      <alignment wrapText="1"/>
    </xf>
    <xf numFmtId="0" fontId="1" fillId="11" borderId="46" xfId="8" applyFont="1" applyFill="1" applyBorder="1" applyAlignment="1">
      <alignment wrapText="1"/>
    </xf>
    <xf numFmtId="9" fontId="0" fillId="3" borderId="0" xfId="2" applyFont="1" applyFill="1"/>
    <xf numFmtId="165" fontId="0" fillId="0" borderId="1" xfId="0" applyNumberFormat="1" applyFill="1" applyBorder="1" applyAlignment="1">
      <alignment horizontal="left" wrapText="1"/>
    </xf>
    <xf numFmtId="0" fontId="7" fillId="3" borderId="10" xfId="10" applyFont="1" applyFill="1" applyBorder="1" applyAlignment="1">
      <alignment horizontal="left" vertical="center" wrapText="1"/>
    </xf>
    <xf numFmtId="0" fontId="0" fillId="3" borderId="0" xfId="0" applyFont="1" applyFill="1"/>
    <xf numFmtId="49" fontId="0" fillId="3" borderId="14" xfId="8" applyNumberFormat="1" applyFont="1" applyFill="1" applyBorder="1" applyAlignment="1">
      <alignment horizontal="left" vertical="center" wrapText="1"/>
    </xf>
    <xf numFmtId="0" fontId="0" fillId="3" borderId="14" xfId="8" applyFont="1" applyFill="1" applyBorder="1" applyAlignment="1">
      <alignment horizontal="left" vertical="center" wrapText="1"/>
    </xf>
    <xf numFmtId="49" fontId="0" fillId="3" borderId="10" xfId="8" applyNumberFormat="1" applyFont="1" applyFill="1" applyBorder="1" applyAlignment="1">
      <alignment horizontal="left" vertical="center" wrapText="1"/>
    </xf>
    <xf numFmtId="0" fontId="0" fillId="3" borderId="10" xfId="8" applyFont="1" applyFill="1" applyBorder="1" applyAlignment="1">
      <alignment horizontal="left" vertical="center" wrapText="1"/>
    </xf>
    <xf numFmtId="0" fontId="0" fillId="3" borderId="0" xfId="0" applyFont="1" applyFill="1" applyAlignment="1">
      <alignment horizontal="left"/>
    </xf>
    <xf numFmtId="0" fontId="0" fillId="0" borderId="31" xfId="0" applyFont="1" applyBorder="1" applyAlignment="1">
      <alignment wrapText="1"/>
    </xf>
    <xf numFmtId="0" fontId="0" fillId="0" borderId="31" xfId="0" applyFont="1" applyBorder="1"/>
    <xf numFmtId="0" fontId="0" fillId="0" borderId="33" xfId="0" applyFont="1" applyBorder="1" applyAlignment="1">
      <alignment wrapText="1"/>
    </xf>
    <xf numFmtId="0" fontId="12" fillId="3" borderId="12" xfId="8" applyFont="1" applyFill="1" applyBorder="1" applyAlignment="1">
      <alignment horizontal="right" vertical="center" wrapText="1"/>
    </xf>
    <xf numFmtId="0" fontId="7" fillId="3" borderId="12" xfId="8" applyFont="1" applyFill="1" applyBorder="1" applyAlignment="1">
      <alignment horizontal="right" vertical="center" wrapText="1"/>
    </xf>
    <xf numFmtId="0" fontId="6" fillId="11" borderId="46" xfId="8" applyFont="1" applyFill="1" applyBorder="1" applyAlignment="1">
      <alignment horizontal="right" wrapText="1"/>
    </xf>
    <xf numFmtId="164" fontId="6" fillId="11" borderId="46" xfId="1" applyNumberFormat="1" applyFont="1" applyFill="1" applyBorder="1" applyAlignment="1">
      <alignment horizontal="right" wrapText="1"/>
    </xf>
    <xf numFmtId="3" fontId="6" fillId="11" borderId="46" xfId="8" applyNumberFormat="1" applyFont="1" applyFill="1" applyBorder="1" applyAlignment="1">
      <alignment horizontal="right" wrapText="1"/>
    </xf>
    <xf numFmtId="3" fontId="6" fillId="11" borderId="47" xfId="8" applyNumberFormat="1" applyFont="1" applyFill="1" applyBorder="1" applyAlignment="1">
      <alignment horizontal="right" wrapText="1"/>
    </xf>
    <xf numFmtId="3" fontId="6" fillId="14" borderId="34" xfId="8" applyNumberFormat="1" applyFont="1" applyFill="1" applyBorder="1" applyAlignment="1">
      <alignment horizontal="right" wrapText="1"/>
    </xf>
    <xf numFmtId="49" fontId="0" fillId="0" borderId="0" xfId="0" applyNumberFormat="1" applyBorder="1"/>
    <xf numFmtId="49" fontId="0" fillId="0" borderId="25" xfId="0" applyNumberFormat="1" applyBorder="1"/>
    <xf numFmtId="0" fontId="0" fillId="0" borderId="0" xfId="0" applyFont="1" applyBorder="1" applyAlignment="1">
      <alignment horizontal="left"/>
    </xf>
    <xf numFmtId="0" fontId="0" fillId="0" borderId="25" xfId="0" applyFont="1" applyBorder="1" applyAlignment="1">
      <alignment horizontal="left"/>
    </xf>
    <xf numFmtId="0" fontId="0" fillId="10" borderId="0" xfId="0" applyFill="1" applyAlignment="1"/>
    <xf numFmtId="0" fontId="0" fillId="10" borderId="0" xfId="0" applyFill="1" applyAlignment="1">
      <alignment horizontal="left"/>
    </xf>
    <xf numFmtId="0" fontId="0" fillId="3" borderId="0" xfId="0" applyFill="1" applyAlignment="1">
      <alignment horizontal="left" wrapText="1"/>
    </xf>
    <xf numFmtId="0" fontId="0" fillId="3" borderId="0" xfId="0" applyNumberFormat="1" applyFill="1" applyAlignment="1">
      <alignment horizontal="left"/>
    </xf>
    <xf numFmtId="3" fontId="0" fillId="3" borderId="0" xfId="0" applyNumberFormat="1" applyFill="1" applyAlignment="1">
      <alignment horizontal="left"/>
    </xf>
    <xf numFmtId="9" fontId="0" fillId="3" borderId="0" xfId="2" applyNumberFormat="1" applyFont="1" applyFill="1" applyAlignment="1">
      <alignment horizontal="left"/>
    </xf>
    <xf numFmtId="0" fontId="0" fillId="3" borderId="0" xfId="0" applyFill="1" applyAlignment="1"/>
    <xf numFmtId="0" fontId="0" fillId="3" borderId="0" xfId="0" applyFill="1" applyBorder="1" applyAlignment="1">
      <alignment horizontal="left" wrapText="1"/>
    </xf>
    <xf numFmtId="3" fontId="0" fillId="3" borderId="0" xfId="0" applyNumberFormat="1" applyFill="1" applyBorder="1" applyAlignment="1">
      <alignment horizontal="left" wrapText="1"/>
    </xf>
    <xf numFmtId="9" fontId="0" fillId="3" borderId="0" xfId="2" applyFont="1" applyFill="1" applyBorder="1" applyAlignment="1">
      <alignment horizontal="left" wrapText="1"/>
    </xf>
    <xf numFmtId="0" fontId="0" fillId="3" borderId="0" xfId="0" applyFill="1" applyAlignment="1">
      <alignment wrapText="1"/>
    </xf>
    <xf numFmtId="0" fontId="0" fillId="3" borderId="0" xfId="0" applyFill="1" applyBorder="1" applyAlignment="1">
      <alignment horizontal="left"/>
    </xf>
    <xf numFmtId="3" fontId="0" fillId="3" borderId="0" xfId="0" applyNumberFormat="1" applyFill="1" applyBorder="1" applyAlignment="1">
      <alignment horizontal="left"/>
    </xf>
    <xf numFmtId="9" fontId="0" fillId="3" borderId="0" xfId="2" applyFont="1" applyFill="1" applyBorder="1" applyAlignment="1">
      <alignment horizontal="left"/>
    </xf>
    <xf numFmtId="0" fontId="0" fillId="3" borderId="0" xfId="0" applyFill="1" applyBorder="1"/>
    <xf numFmtId="3" fontId="0" fillId="3" borderId="0" xfId="0" applyNumberFormat="1" applyFill="1" applyBorder="1"/>
    <xf numFmtId="9" fontId="0" fillId="3" borderId="0" xfId="2" applyFont="1" applyFill="1" applyBorder="1"/>
    <xf numFmtId="3" fontId="0" fillId="3" borderId="0" xfId="0" applyNumberFormat="1" applyFill="1"/>
    <xf numFmtId="0" fontId="0" fillId="10" borderId="48" xfId="0" applyFill="1" applyBorder="1" applyAlignment="1">
      <alignment horizontal="left"/>
    </xf>
    <xf numFmtId="0" fontId="1" fillId="3" borderId="0" xfId="0" applyFont="1" applyFill="1"/>
    <xf numFmtId="0" fontId="0" fillId="10" borderId="48" xfId="0" applyFill="1" applyBorder="1" applyAlignment="1">
      <alignment horizontal="left" wrapText="1"/>
    </xf>
    <xf numFmtId="0" fontId="0" fillId="3" borderId="0" xfId="0" applyNumberFormat="1" applyFill="1"/>
    <xf numFmtId="0" fontId="0" fillId="3" borderId="0" xfId="0" applyFill="1" applyAlignment="1">
      <alignment vertical="top"/>
    </xf>
    <xf numFmtId="0" fontId="0" fillId="3" borderId="0" xfId="0" applyFill="1" applyBorder="1" applyAlignment="1">
      <alignment wrapText="1"/>
    </xf>
    <xf numFmtId="0" fontId="0" fillId="3" borderId="0" xfId="0" applyNumberFormat="1" applyFill="1" applyBorder="1"/>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0" xfId="0" applyNumberFormat="1" applyFill="1" applyBorder="1" applyAlignment="1">
      <alignment horizontal="left" wrapText="1"/>
    </xf>
    <xf numFmtId="165" fontId="0" fillId="3" borderId="0" xfId="2" applyNumberFormat="1" applyFont="1" applyFill="1" applyBorder="1" applyAlignment="1">
      <alignment horizontal="left" wrapText="1"/>
    </xf>
    <xf numFmtId="0" fontId="0" fillId="3" borderId="0" xfId="0" applyNumberFormat="1" applyFill="1" applyBorder="1" applyAlignment="1">
      <alignment wrapText="1"/>
    </xf>
    <xf numFmtId="3" fontId="0" fillId="3" borderId="0" xfId="0" applyNumberFormat="1" applyFill="1" applyBorder="1" applyAlignment="1">
      <alignment wrapText="1"/>
    </xf>
    <xf numFmtId="165" fontId="0" fillId="3" borderId="0" xfId="2" applyNumberFormat="1" applyFont="1" applyFill="1" applyBorder="1" applyAlignment="1">
      <alignment wrapText="1"/>
    </xf>
    <xf numFmtId="165" fontId="0" fillId="3" borderId="0" xfId="2" applyNumberFormat="1" applyFont="1" applyFill="1" applyBorder="1"/>
    <xf numFmtId="165" fontId="0" fillId="3" borderId="0" xfId="2" applyNumberFormat="1" applyFont="1" applyFill="1"/>
    <xf numFmtId="165" fontId="13" fillId="10" borderId="49" xfId="9" applyNumberFormat="1" applyFont="1" applyFill="1" applyBorder="1" applyAlignment="1">
      <alignment horizontal="center" vertical="center" wrapText="1"/>
    </xf>
    <xf numFmtId="0" fontId="8" fillId="10" borderId="18" xfId="9" applyFont="1" applyFill="1" applyBorder="1" applyAlignment="1">
      <alignment horizontal="center" vertical="center" wrapText="1"/>
    </xf>
    <xf numFmtId="165" fontId="8" fillId="10" borderId="18" xfId="9" applyNumberFormat="1" applyFont="1" applyFill="1" applyBorder="1" applyAlignment="1">
      <alignment horizontal="center" vertical="center" wrapText="1"/>
    </xf>
    <xf numFmtId="3" fontId="3" fillId="3" borderId="0" xfId="0" applyNumberFormat="1" applyFont="1" applyFill="1" applyBorder="1" applyAlignment="1">
      <alignment horizontal="left"/>
    </xf>
    <xf numFmtId="0" fontId="0" fillId="3" borderId="0" xfId="0" applyNumberFormat="1" applyFill="1" applyAlignment="1">
      <alignment wrapText="1"/>
    </xf>
    <xf numFmtId="3" fontId="0" fillId="3" borderId="0" xfId="0" applyNumberFormat="1" applyFill="1" applyAlignment="1">
      <alignment wrapText="1"/>
    </xf>
    <xf numFmtId="9" fontId="0" fillId="3" borderId="0" xfId="2" applyFont="1" applyFill="1" applyAlignment="1">
      <alignment wrapText="1"/>
    </xf>
    <xf numFmtId="9" fontId="0" fillId="3" borderId="0" xfId="2" applyFont="1" applyFill="1" applyAlignment="1">
      <alignment horizontal="left" wrapText="1"/>
    </xf>
    <xf numFmtId="9" fontId="0" fillId="3" borderId="0" xfId="2" applyFont="1" applyFill="1" applyAlignment="1">
      <alignment horizontal="left"/>
    </xf>
    <xf numFmtId="0" fontId="13" fillId="10" borderId="49" xfId="9" applyFont="1" applyFill="1" applyBorder="1" applyAlignment="1">
      <alignment horizontal="center" vertical="center" wrapText="1"/>
    </xf>
    <xf numFmtId="0" fontId="13" fillId="10" borderId="18" xfId="9" applyFont="1" applyFill="1" applyBorder="1" applyAlignment="1">
      <alignment horizontal="center" vertical="center" wrapText="1"/>
    </xf>
    <xf numFmtId="0" fontId="13" fillId="10" borderId="17" xfId="9" applyFont="1" applyFill="1" applyBorder="1" applyAlignment="1">
      <alignment horizontal="center" vertical="center" wrapText="1"/>
    </xf>
    <xf numFmtId="3" fontId="21" fillId="10" borderId="23" xfId="9" applyNumberFormat="1" applyFont="1" applyFill="1" applyBorder="1" applyAlignment="1">
      <alignment horizontal="center" vertical="center" wrapText="1"/>
    </xf>
    <xf numFmtId="0" fontId="0" fillId="10" borderId="48" xfId="0" applyFill="1" applyBorder="1" applyAlignment="1"/>
    <xf numFmtId="3" fontId="2" fillId="0" borderId="1" xfId="1" applyNumberFormat="1" applyFont="1" applyFill="1" applyBorder="1" applyAlignment="1" applyProtection="1">
      <alignment horizontal="right" wrapText="1"/>
    </xf>
    <xf numFmtId="3" fontId="0" fillId="0" borderId="1" xfId="0" applyNumberFormat="1" applyFill="1" applyBorder="1" applyAlignment="1">
      <alignment horizontal="right" wrapText="1"/>
    </xf>
    <xf numFmtId="9" fontId="0" fillId="0" borderId="1" xfId="2" applyNumberFormat="1" applyFont="1" applyFill="1" applyBorder="1" applyAlignment="1">
      <alignment horizontal="right" wrapText="1"/>
    </xf>
    <xf numFmtId="3" fontId="2" fillId="0" borderId="1" xfId="0" applyNumberFormat="1" applyFont="1" applyBorder="1" applyAlignment="1" applyProtection="1">
      <alignment horizontal="right" wrapText="1"/>
      <protection locked="0"/>
    </xf>
    <xf numFmtId="3" fontId="0" fillId="0" borderId="1" xfId="0" applyNumberFormat="1" applyBorder="1" applyAlignment="1">
      <alignment horizontal="right" wrapText="1"/>
    </xf>
    <xf numFmtId="1" fontId="0" fillId="0" borderId="1" xfId="0" applyNumberFormat="1" applyFill="1" applyBorder="1" applyAlignment="1">
      <alignment horizontal="right" wrapText="1"/>
    </xf>
    <xf numFmtId="3" fontId="2" fillId="0" borderId="1" xfId="3" applyNumberFormat="1" applyFont="1" applyFill="1" applyBorder="1" applyAlignment="1" applyProtection="1">
      <alignment horizontal="right" wrapText="1"/>
      <protection locked="0"/>
    </xf>
    <xf numFmtId="3" fontId="2" fillId="0" borderId="1" xfId="0" applyNumberFormat="1" applyFont="1" applyFill="1" applyBorder="1" applyAlignment="1">
      <alignment horizontal="right" wrapText="1"/>
    </xf>
    <xf numFmtId="3" fontId="2" fillId="0" borderId="1" xfId="0" applyNumberFormat="1" applyFont="1" applyFill="1" applyBorder="1" applyAlignment="1" applyProtection="1">
      <alignment horizontal="right" wrapText="1"/>
      <protection locked="0"/>
    </xf>
    <xf numFmtId="3" fontId="2" fillId="0" borderId="1" xfId="3" applyNumberFormat="1" applyFont="1" applyBorder="1" applyAlignment="1" applyProtection="1">
      <alignment horizontal="right" wrapText="1"/>
      <protection locked="0"/>
    </xf>
    <xf numFmtId="3" fontId="0" fillId="3" borderId="1" xfId="0" applyNumberFormat="1" applyFill="1" applyBorder="1" applyAlignment="1">
      <alignment horizontal="right" wrapText="1"/>
    </xf>
    <xf numFmtId="3" fontId="2" fillId="0" borderId="1" xfId="0" applyNumberFormat="1" applyFont="1" applyBorder="1" applyAlignment="1">
      <alignment horizontal="right" wrapText="1"/>
    </xf>
    <xf numFmtId="3" fontId="2" fillId="0" borderId="1" xfId="1" applyNumberFormat="1" applyFont="1" applyFill="1" applyBorder="1" applyAlignment="1" applyProtection="1">
      <alignment horizontal="right" wrapText="1"/>
      <protection locked="0"/>
    </xf>
    <xf numFmtId="3" fontId="2" fillId="0" borderId="1" xfId="1" applyNumberFormat="1" applyFont="1" applyBorder="1" applyAlignment="1" applyProtection="1">
      <alignment horizontal="right" wrapText="1"/>
      <protection locked="0"/>
    </xf>
    <xf numFmtId="3" fontId="0" fillId="0" borderId="1" xfId="0" applyNumberFormat="1" applyFont="1" applyFill="1" applyBorder="1" applyAlignment="1">
      <alignment horizontal="right" wrapText="1"/>
    </xf>
    <xf numFmtId="3" fontId="3" fillId="0" borderId="1" xfId="6" applyNumberFormat="1" applyFont="1" applyFill="1" applyBorder="1" applyAlignment="1">
      <alignment horizontal="right" wrapText="1"/>
    </xf>
    <xf numFmtId="3" fontId="0" fillId="0" borderId="1" xfId="0" applyNumberFormat="1" applyFont="1" applyFill="1" applyBorder="1" applyAlignment="1" applyProtection="1">
      <alignment horizontal="right" wrapText="1"/>
      <protection locked="0"/>
    </xf>
    <xf numFmtId="3" fontId="0" fillId="0" borderId="1" xfId="0" applyNumberFormat="1" applyFont="1" applyBorder="1" applyAlignment="1">
      <alignment horizontal="right" wrapText="1"/>
    </xf>
    <xf numFmtId="3" fontId="2" fillId="0" borderId="1" xfId="3" applyNumberFormat="1" applyBorder="1" applyAlignment="1" applyProtection="1">
      <alignment horizontal="right" wrapText="1"/>
      <protection locked="0"/>
    </xf>
    <xf numFmtId="3" fontId="0" fillId="0" borderId="0" xfId="0" applyNumberFormat="1" applyAlignment="1">
      <alignment horizontal="right"/>
    </xf>
    <xf numFmtId="3" fontId="2" fillId="10" borderId="0" xfId="0" applyNumberFormat="1" applyFont="1" applyFill="1" applyAlignment="1">
      <alignment wrapText="1"/>
    </xf>
    <xf numFmtId="9" fontId="2" fillId="10" borderId="0" xfId="2" applyFont="1" applyFill="1" applyAlignment="1">
      <alignment wrapText="1"/>
    </xf>
    <xf numFmtId="0" fontId="2" fillId="10" borderId="0" xfId="0" applyFont="1" applyFill="1" applyAlignment="1">
      <alignment horizontal="left"/>
    </xf>
    <xf numFmtId="3" fontId="0" fillId="0" borderId="3" xfId="0" applyNumberFormat="1" applyFill="1" applyBorder="1" applyAlignment="1">
      <alignment horizontal="right" wrapText="1"/>
    </xf>
    <xf numFmtId="3" fontId="0" fillId="0" borderId="3" xfId="3" applyNumberFormat="1" applyFont="1" applyFill="1" applyBorder="1" applyAlignment="1" applyProtection="1">
      <alignment horizontal="right" wrapText="1"/>
      <protection locked="0"/>
    </xf>
    <xf numFmtId="9" fontId="0" fillId="0" borderId="3" xfId="2" applyFont="1" applyFill="1" applyBorder="1" applyAlignment="1">
      <alignment horizontal="right" wrapText="1"/>
    </xf>
    <xf numFmtId="1" fontId="0" fillId="0" borderId="3" xfId="0" applyNumberFormat="1" applyBorder="1" applyAlignment="1">
      <alignment horizontal="right" wrapText="1"/>
    </xf>
    <xf numFmtId="3" fontId="0" fillId="0" borderId="3" xfId="0" applyNumberFormat="1" applyBorder="1" applyAlignment="1">
      <alignment horizontal="right" wrapText="1"/>
    </xf>
    <xf numFmtId="0" fontId="2" fillId="10" borderId="48" xfId="0" applyFont="1" applyFill="1" applyBorder="1" applyAlignment="1">
      <alignment horizontal="left"/>
    </xf>
    <xf numFmtId="3" fontId="13" fillId="10" borderId="0" xfId="9" applyNumberFormat="1" applyFont="1" applyFill="1" applyBorder="1" applyAlignment="1">
      <alignment horizontal="right" vertical="top" wrapText="1"/>
    </xf>
    <xf numFmtId="9" fontId="13" fillId="10" borderId="0" xfId="2" applyFont="1" applyFill="1" applyBorder="1" applyAlignment="1">
      <alignment horizontal="right" vertical="top" wrapText="1"/>
    </xf>
    <xf numFmtId="0" fontId="13" fillId="10" borderId="13" xfId="9" applyFont="1" applyFill="1" applyBorder="1" applyAlignment="1">
      <alignment vertical="center" wrapText="1"/>
    </xf>
    <xf numFmtId="9" fontId="2" fillId="0" borderId="1" xfId="2" applyFont="1" applyFill="1" applyBorder="1" applyAlignment="1">
      <alignment horizontal="right" wrapText="1"/>
    </xf>
    <xf numFmtId="166" fontId="0" fillId="0" borderId="1" xfId="0" applyNumberFormat="1" applyFill="1" applyBorder="1" applyAlignment="1">
      <alignment horizontal="right" wrapText="1"/>
    </xf>
    <xf numFmtId="166" fontId="2" fillId="0" borderId="1" xfId="3" applyNumberFormat="1" applyFont="1" applyFill="1" applyBorder="1" applyAlignment="1" applyProtection="1">
      <alignment horizontal="right" wrapText="1"/>
      <protection locked="0"/>
    </xf>
    <xf numFmtId="166" fontId="0" fillId="0" borderId="1" xfId="0" applyNumberFormat="1" applyBorder="1" applyAlignment="1">
      <alignment horizontal="right" wrapText="1"/>
    </xf>
    <xf numFmtId="3" fontId="3" fillId="0" borderId="1" xfId="3" applyNumberFormat="1" applyFont="1" applyFill="1" applyBorder="1" applyAlignment="1" applyProtection="1">
      <alignment horizontal="right" wrapText="1"/>
      <protection locked="0"/>
    </xf>
    <xf numFmtId="3" fontId="2" fillId="0" borderId="1" xfId="2" applyNumberFormat="1" applyFont="1" applyFill="1" applyBorder="1" applyAlignment="1">
      <alignment horizontal="right" wrapText="1"/>
    </xf>
    <xf numFmtId="3" fontId="3" fillId="0" borderId="1" xfId="0" applyNumberFormat="1" applyFont="1" applyFill="1" applyBorder="1" applyAlignment="1">
      <alignment horizontal="right" wrapText="1"/>
    </xf>
    <xf numFmtId="166" fontId="3" fillId="0" borderId="1" xfId="0" applyNumberFormat="1" applyFont="1" applyBorder="1" applyAlignment="1">
      <alignment horizontal="right" wrapText="1"/>
    </xf>
    <xf numFmtId="166" fontId="3" fillId="0" borderId="1" xfId="0" applyNumberFormat="1" applyFont="1" applyFill="1" applyBorder="1" applyAlignment="1">
      <alignment horizontal="right" wrapText="1"/>
    </xf>
    <xf numFmtId="3" fontId="2" fillId="0" borderId="1" xfId="3" applyNumberFormat="1" applyFill="1" applyBorder="1" applyAlignment="1" applyProtection="1">
      <alignment horizontal="right" wrapText="1"/>
      <protection locked="0"/>
    </xf>
    <xf numFmtId="9" fontId="0" fillId="0" borderId="1" xfId="2" applyFont="1" applyBorder="1" applyAlignment="1">
      <alignment horizontal="right" wrapText="1"/>
    </xf>
    <xf numFmtId="3" fontId="0" fillId="0" borderId="1" xfId="0" applyNumberFormat="1" applyBorder="1" applyAlignment="1">
      <alignment horizontal="right"/>
    </xf>
    <xf numFmtId="9" fontId="0" fillId="0" borderId="1" xfId="2" applyFont="1" applyBorder="1" applyAlignment="1">
      <alignment horizontal="right"/>
    </xf>
    <xf numFmtId="166" fontId="0" fillId="0" borderId="1" xfId="0" applyNumberFormat="1" applyBorder="1" applyAlignment="1">
      <alignment horizontal="right"/>
    </xf>
    <xf numFmtId="3" fontId="0" fillId="0" borderId="1" xfId="0" applyNumberFormat="1" applyFont="1" applyFill="1" applyBorder="1" applyAlignment="1">
      <alignment horizontal="right"/>
    </xf>
    <xf numFmtId="3" fontId="13" fillId="10" borderId="49" xfId="9" applyNumberFormat="1" applyFont="1" applyFill="1" applyBorder="1" applyAlignment="1">
      <alignment horizontal="right" vertical="top" wrapText="1"/>
    </xf>
    <xf numFmtId="9" fontId="0" fillId="0" borderId="1" xfId="2" applyFont="1" applyFill="1" applyBorder="1" applyAlignment="1">
      <alignment horizontal="right" wrapText="1"/>
    </xf>
    <xf numFmtId="0" fontId="0" fillId="0" borderId="1" xfId="0" applyBorder="1" applyAlignment="1">
      <alignment horizontal="right" wrapText="1"/>
    </xf>
    <xf numFmtId="9" fontId="0" fillId="3" borderId="1" xfId="2" applyFont="1" applyFill="1" applyBorder="1" applyAlignment="1">
      <alignment horizontal="right" wrapText="1"/>
    </xf>
    <xf numFmtId="3" fontId="3" fillId="0" borderId="1" xfId="0" applyNumberFormat="1" applyFont="1" applyBorder="1" applyAlignment="1">
      <alignment horizontal="right" wrapText="1"/>
    </xf>
    <xf numFmtId="9" fontId="3" fillId="0" borderId="1" xfId="2" applyFont="1" applyBorder="1" applyAlignment="1">
      <alignment horizontal="right" wrapText="1"/>
    </xf>
    <xf numFmtId="1" fontId="0" fillId="0" borderId="1" xfId="0" applyNumberFormat="1" applyBorder="1" applyAlignment="1">
      <alignment horizontal="right" wrapText="1"/>
    </xf>
    <xf numFmtId="164" fontId="0" fillId="0" borderId="1" xfId="1" applyNumberFormat="1" applyFont="1" applyBorder="1" applyAlignment="1">
      <alignment horizontal="right" wrapText="1"/>
    </xf>
    <xf numFmtId="3" fontId="2" fillId="0" borderId="7" xfId="1" applyNumberFormat="1" applyFont="1" applyFill="1" applyBorder="1" applyAlignment="1" applyProtection="1">
      <alignment horizontal="right" wrapText="1"/>
      <protection locked="0"/>
    </xf>
    <xf numFmtId="9" fontId="13" fillId="10" borderId="18" xfId="2" applyFont="1" applyFill="1" applyBorder="1" applyAlignment="1">
      <alignment horizontal="center" vertical="center" wrapText="1"/>
    </xf>
    <xf numFmtId="165" fontId="13" fillId="10" borderId="0" xfId="9" applyNumberFormat="1" applyFont="1" applyFill="1" applyBorder="1" applyAlignment="1">
      <alignment horizontal="right" vertical="top" wrapText="1"/>
    </xf>
    <xf numFmtId="9" fontId="3" fillId="0" borderId="1" xfId="2" applyFont="1" applyFill="1" applyBorder="1" applyAlignment="1">
      <alignment horizontal="right" wrapText="1"/>
    </xf>
    <xf numFmtId="9" fontId="2" fillId="0" borderId="1" xfId="2" applyFont="1" applyFill="1" applyBorder="1" applyAlignment="1" applyProtection="1">
      <alignment horizontal="right" wrapText="1"/>
      <protection locked="0"/>
    </xf>
    <xf numFmtId="0" fontId="3" fillId="0" borderId="1" xfId="0" applyNumberFormat="1" applyFont="1" applyFill="1" applyBorder="1" applyAlignment="1">
      <alignment horizontal="right" wrapText="1"/>
    </xf>
    <xf numFmtId="0" fontId="0" fillId="0" borderId="1" xfId="2" applyNumberFormat="1" applyFont="1" applyBorder="1" applyAlignment="1">
      <alignment horizontal="right"/>
    </xf>
    <xf numFmtId="3" fontId="0" fillId="0" borderId="1" xfId="0" applyNumberFormat="1" applyFill="1" applyBorder="1" applyAlignment="1">
      <alignment horizontal="right"/>
    </xf>
    <xf numFmtId="0" fontId="0" fillId="0" borderId="1" xfId="0" applyBorder="1" applyAlignment="1">
      <alignment horizontal="right"/>
    </xf>
    <xf numFmtId="1" fontId="0" fillId="0" borderId="1" xfId="0" applyNumberFormat="1" applyBorder="1" applyAlignment="1">
      <alignment horizontal="right"/>
    </xf>
    <xf numFmtId="3" fontId="0" fillId="0" borderId="1" xfId="2" applyNumberFormat="1" applyFont="1" applyBorder="1" applyAlignment="1">
      <alignment horizontal="right"/>
    </xf>
    <xf numFmtId="165" fontId="0" fillId="0" borderId="3" xfId="2" applyNumberFormat="1" applyFont="1" applyFill="1" applyBorder="1" applyAlignment="1">
      <alignment horizontal="right" wrapText="1"/>
    </xf>
    <xf numFmtId="165" fontId="0" fillId="0" borderId="1" xfId="2" applyNumberFormat="1" applyFont="1" applyBorder="1" applyAlignment="1">
      <alignment horizontal="right" wrapText="1"/>
    </xf>
    <xf numFmtId="3" fontId="0" fillId="0" borderId="5" xfId="0" applyNumberFormat="1" applyFill="1" applyBorder="1" applyAlignment="1">
      <alignment horizontal="right" wrapText="1"/>
    </xf>
    <xf numFmtId="9" fontId="0" fillId="0" borderId="5" xfId="0" applyNumberFormat="1" applyFill="1" applyBorder="1" applyAlignment="1">
      <alignment horizontal="right" wrapText="1"/>
    </xf>
    <xf numFmtId="9" fontId="0" fillId="0" borderId="1" xfId="0" applyNumberFormat="1" applyFill="1" applyBorder="1" applyAlignment="1">
      <alignment horizontal="right" wrapText="1"/>
    </xf>
    <xf numFmtId="9" fontId="3" fillId="0" borderId="1" xfId="2" applyNumberFormat="1" applyFont="1" applyBorder="1" applyAlignment="1">
      <alignment horizontal="right" wrapText="1"/>
    </xf>
    <xf numFmtId="9" fontId="0" fillId="0" borderId="1" xfId="2" applyNumberFormat="1" applyFont="1" applyBorder="1" applyAlignment="1">
      <alignment horizontal="right" wrapText="1"/>
    </xf>
    <xf numFmtId="9" fontId="0" fillId="0" borderId="1" xfId="0" applyNumberFormat="1" applyBorder="1" applyAlignment="1">
      <alignment horizontal="right"/>
    </xf>
    <xf numFmtId="0" fontId="0" fillId="0" borderId="1" xfId="0" applyBorder="1" applyAlignment="1"/>
    <xf numFmtId="0" fontId="0" fillId="0" borderId="1" xfId="0" applyFill="1" applyBorder="1" applyAlignment="1"/>
    <xf numFmtId="0" fontId="13" fillId="10" borderId="51" xfId="9" applyFont="1" applyFill="1" applyBorder="1" applyAlignment="1">
      <alignment horizontal="center" vertical="center" wrapText="1"/>
    </xf>
    <xf numFmtId="165" fontId="13" fillId="10" borderId="0" xfId="9" applyNumberFormat="1" applyFont="1" applyFill="1" applyBorder="1" applyAlignment="1">
      <alignment horizontal="center" vertical="center" wrapText="1"/>
    </xf>
    <xf numFmtId="0" fontId="2" fillId="0" borderId="1" xfId="0" applyFont="1" applyBorder="1" applyAlignment="1">
      <alignment horizontal="left" vertical="top" wrapText="1"/>
    </xf>
    <xf numFmtId="0" fontId="16" fillId="0" borderId="1" xfId="0" applyFont="1" applyBorder="1" applyAlignment="1">
      <alignment horizontal="left" vertical="top" wrapText="1"/>
    </xf>
    <xf numFmtId="0" fontId="0" fillId="0" borderId="1" xfId="0" applyFill="1" applyBorder="1" applyAlignment="1">
      <alignment horizontal="left" vertical="top" wrapText="1"/>
    </xf>
    <xf numFmtId="0" fontId="0" fillId="0" borderId="1" xfId="4" applyFont="1" applyFill="1" applyBorder="1" applyAlignment="1">
      <alignment horizontal="left" vertical="top" wrapText="1"/>
    </xf>
    <xf numFmtId="0" fontId="0" fillId="3" borderId="1" xfId="0" applyFill="1" applyBorder="1" applyAlignment="1">
      <alignment horizontal="left" vertical="top" wrapText="1"/>
    </xf>
    <xf numFmtId="0" fontId="16" fillId="16" borderId="1" xfId="0" applyFont="1" applyFill="1" applyBorder="1" applyAlignment="1">
      <alignment horizontal="left" vertical="top" wrapText="1"/>
    </xf>
    <xf numFmtId="0" fontId="16" fillId="0" borderId="0" xfId="0" applyFont="1" applyAlignment="1">
      <alignment vertical="top" wrapText="1"/>
    </xf>
    <xf numFmtId="0" fontId="0" fillId="0" borderId="0" xfId="0" applyBorder="1" applyAlignment="1">
      <alignment horizontal="left" vertical="top" wrapText="1"/>
    </xf>
    <xf numFmtId="0" fontId="3" fillId="0" borderId="26" xfId="0" applyFont="1" applyBorder="1" applyAlignment="1">
      <alignment vertical="top" wrapText="1"/>
    </xf>
    <xf numFmtId="0" fontId="2" fillId="0" borderId="1" xfId="4" applyFill="1" applyBorder="1" applyAlignment="1">
      <alignment vertical="top" wrapText="1"/>
    </xf>
    <xf numFmtId="0" fontId="0" fillId="3" borderId="0" xfId="0" applyFill="1" applyBorder="1" applyAlignment="1">
      <alignment horizontal="left" vertical="top" wrapText="1"/>
    </xf>
    <xf numFmtId="0" fontId="0" fillId="3" borderId="0" xfId="0" applyFill="1" applyAlignment="1">
      <alignment vertical="top" wrapText="1"/>
    </xf>
    <xf numFmtId="0" fontId="2" fillId="0" borderId="1" xfId="4" applyFill="1" applyBorder="1" applyAlignment="1">
      <alignment horizontal="left" vertical="top" wrapText="1"/>
    </xf>
    <xf numFmtId="0" fontId="0" fillId="3" borderId="0" xfId="0" applyFill="1" applyBorder="1" applyAlignment="1">
      <alignment vertical="top" wrapText="1"/>
    </xf>
    <xf numFmtId="0" fontId="0" fillId="3" borderId="0" xfId="0" applyFill="1" applyBorder="1" applyAlignment="1">
      <alignment vertical="top"/>
    </xf>
    <xf numFmtId="0" fontId="2" fillId="0" borderId="1" xfId="0" applyFont="1" applyBorder="1" applyAlignment="1">
      <alignment vertical="top" wrapText="1"/>
    </xf>
    <xf numFmtId="0" fontId="0" fillId="0" borderId="1" xfId="0" applyFill="1" applyBorder="1" applyAlignment="1">
      <alignment vertical="top" wrapText="1"/>
    </xf>
    <xf numFmtId="0" fontId="3" fillId="0" borderId="1" xfId="4" applyFont="1" applyFill="1" applyBorder="1" applyAlignment="1">
      <alignment horizontal="left" vertical="top" wrapText="1"/>
    </xf>
    <xf numFmtId="0" fontId="0" fillId="3" borderId="0" xfId="0" applyFill="1" applyBorder="1" applyAlignment="1">
      <alignment horizontal="left" vertical="top"/>
    </xf>
    <xf numFmtId="0" fontId="20" fillId="14" borderId="39" xfId="7" applyFont="1" applyFill="1" applyBorder="1" applyAlignment="1">
      <alignment horizontal="center" vertical="center" wrapText="1"/>
    </xf>
    <xf numFmtId="0" fontId="20" fillId="14" borderId="41" xfId="7" applyFont="1" applyFill="1" applyBorder="1" applyAlignment="1">
      <alignment horizontal="center" vertical="center" wrapText="1"/>
    </xf>
    <xf numFmtId="0" fontId="15" fillId="10" borderId="38" xfId="7" applyFont="1" applyFill="1" applyBorder="1" applyAlignment="1">
      <alignment horizontal="center" vertical="center" wrapText="1"/>
    </xf>
    <xf numFmtId="0" fontId="15" fillId="10" borderId="20" xfId="7" applyFont="1" applyFill="1" applyBorder="1" applyAlignment="1">
      <alignment horizontal="center" vertical="center" wrapText="1"/>
    </xf>
    <xf numFmtId="0" fontId="18" fillId="3" borderId="0" xfId="0" applyFont="1" applyFill="1" applyAlignment="1">
      <alignment horizontal="left" vertical="top" wrapText="1"/>
    </xf>
    <xf numFmtId="0" fontId="7" fillId="3" borderId="0" xfId="0" applyFont="1" applyFill="1" applyAlignment="1">
      <alignment horizontal="left" vertical="center" wrapText="1"/>
    </xf>
    <xf numFmtId="0" fontId="15" fillId="10" borderId="35" xfId="7" applyFont="1" applyFill="1" applyBorder="1" applyAlignment="1">
      <alignment horizontal="center" vertical="center" wrapText="1"/>
    </xf>
    <xf numFmtId="0" fontId="15" fillId="10" borderId="40" xfId="7" applyFont="1" applyFill="1" applyBorder="1" applyAlignment="1">
      <alignment horizontal="center" vertical="center" wrapText="1"/>
    </xf>
    <xf numFmtId="0" fontId="15" fillId="10" borderId="36" xfId="7" applyFont="1" applyFill="1" applyBorder="1" applyAlignment="1">
      <alignment horizontal="center" vertical="center" wrapText="1"/>
    </xf>
    <xf numFmtId="0" fontId="15" fillId="10" borderId="13" xfId="7" applyFont="1" applyFill="1" applyBorder="1" applyAlignment="1">
      <alignment horizontal="center" vertical="center" wrapText="1"/>
    </xf>
    <xf numFmtId="0" fontId="15" fillId="10" borderId="37" xfId="7" applyFont="1" applyFill="1" applyBorder="1" applyAlignment="1">
      <alignment horizontal="center" vertical="center" wrapText="1"/>
    </xf>
    <xf numFmtId="0" fontId="15" fillId="10" borderId="27" xfId="7" applyFont="1" applyFill="1" applyBorder="1" applyAlignment="1">
      <alignment horizontal="center" vertical="center" wrapText="1"/>
    </xf>
    <xf numFmtId="0" fontId="8" fillId="13" borderId="11" xfId="11" applyFont="1" applyFill="1" applyBorder="1" applyAlignment="1">
      <alignment horizontal="left" vertical="center" wrapText="1"/>
    </xf>
    <xf numFmtId="0" fontId="8" fillId="13" borderId="12" xfId="11" applyFont="1" applyFill="1" applyBorder="1" applyAlignment="1">
      <alignment horizontal="left" vertical="center" wrapText="1"/>
    </xf>
    <xf numFmtId="0" fontId="7" fillId="3" borderId="10" xfId="10" applyFont="1" applyFill="1" applyBorder="1" applyAlignment="1">
      <alignment horizontal="left" vertical="center" wrapText="1"/>
    </xf>
    <xf numFmtId="9" fontId="10" fillId="3" borderId="0" xfId="2" applyFont="1" applyFill="1" applyAlignment="1">
      <alignment horizontal="center" wrapText="1"/>
    </xf>
    <xf numFmtId="9" fontId="10" fillId="3" borderId="0" xfId="2" applyFont="1" applyFill="1" applyAlignment="1">
      <alignment horizontal="center"/>
    </xf>
    <xf numFmtId="9" fontId="10" fillId="17" borderId="30" xfId="0" applyNumberFormat="1" applyFont="1" applyFill="1" applyBorder="1" applyAlignment="1">
      <alignment horizontal="center" vertical="center"/>
    </xf>
    <xf numFmtId="0" fontId="10" fillId="17" borderId="32" xfId="0" applyFont="1" applyFill="1" applyBorder="1" applyAlignment="1">
      <alignment horizontal="center" vertical="center"/>
    </xf>
    <xf numFmtId="0" fontId="10" fillId="17" borderId="31" xfId="0" applyFont="1" applyFill="1" applyBorder="1" applyAlignment="1">
      <alignment horizontal="left" wrapText="1"/>
    </xf>
    <xf numFmtId="0" fontId="10" fillId="17" borderId="0" xfId="0" applyFont="1" applyFill="1" applyBorder="1" applyAlignment="1">
      <alignment horizontal="left" wrapText="1"/>
    </xf>
    <xf numFmtId="0" fontId="13" fillId="10" borderId="19" xfId="9" applyFont="1" applyFill="1" applyBorder="1" applyAlignment="1">
      <alignment horizontal="center" vertical="center"/>
    </xf>
    <xf numFmtId="0" fontId="13" fillId="10" borderId="52" xfId="9" applyFont="1" applyFill="1" applyBorder="1" applyAlignment="1">
      <alignment horizontal="center" vertical="center"/>
    </xf>
    <xf numFmtId="0" fontId="13" fillId="10" borderId="50" xfId="9" applyFont="1" applyFill="1" applyBorder="1" applyAlignment="1">
      <alignment horizontal="center" vertical="center"/>
    </xf>
    <xf numFmtId="0" fontId="13" fillId="10" borderId="13" xfId="9" applyFont="1" applyFill="1" applyBorder="1" applyAlignment="1">
      <alignment horizontal="center" vertical="center" wrapText="1"/>
    </xf>
    <xf numFmtId="0" fontId="13" fillId="10" borderId="19" xfId="9" applyFont="1" applyFill="1" applyBorder="1" applyAlignment="1">
      <alignment horizontal="center" vertical="center" wrapText="1"/>
    </xf>
    <xf numFmtId="0" fontId="13" fillId="10" borderId="52" xfId="9" applyFont="1" applyFill="1" applyBorder="1" applyAlignment="1">
      <alignment horizontal="center" vertical="center" wrapText="1"/>
    </xf>
    <xf numFmtId="0" fontId="13" fillId="10" borderId="50" xfId="9" applyFont="1" applyFill="1" applyBorder="1" applyAlignment="1">
      <alignment horizontal="center" vertical="center" wrapText="1"/>
    </xf>
    <xf numFmtId="0" fontId="0" fillId="3" borderId="0" xfId="0" applyFont="1" applyFill="1" applyAlignment="1">
      <alignment horizontal="left" vertical="center" wrapText="1"/>
    </xf>
  </cellXfs>
  <cellStyles count="12">
    <cellStyle name="40% - Accent6" xfId="10" builtinId="51"/>
    <cellStyle name="60% - Accent1" xfId="8" builtinId="32"/>
    <cellStyle name="60% - Accent3" xfId="9" builtinId="40"/>
    <cellStyle name="60% - Accent6" xfId="11" builtinId="52"/>
    <cellStyle name="Accent1" xfId="7" builtinId="29"/>
    <cellStyle name="Comma" xfId="1" builtinId="3"/>
    <cellStyle name="Currency" xfId="3" builtinId="4"/>
    <cellStyle name="Input" xfId="5" builtinId="20"/>
    <cellStyle name="Normal" xfId="0" builtinId="0"/>
    <cellStyle name="Note" xfId="4" builtinId="10"/>
    <cellStyle name="Percent" xfId="2" builtinId="5"/>
    <cellStyle name="Total" xfId="6" builtinId="25"/>
  </cellStyles>
  <dxfs count="0"/>
  <tableStyles count="0" defaultTableStyle="TableStyleMedium2" defaultPivotStyle="PivotStyleLight16"/>
  <colors>
    <mruColors>
      <color rgb="FF003D5C"/>
      <color rgb="FF00B441"/>
      <color rgb="FFFAA01E"/>
      <color rgb="FFABBEC9"/>
      <color rgb="FF577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597694</xdr:colOff>
      <xdr:row>6</xdr:row>
      <xdr:rowOff>165225</xdr:rowOff>
    </xdr:to>
    <xdr:pic>
      <xdr:nvPicPr>
        <xdr:cNvPr id="3" name="Picture 2">
          <a:extLst>
            <a:ext uri="{FF2B5EF4-FFF2-40B4-BE49-F238E27FC236}">
              <a16:creationId xmlns:a16="http://schemas.microsoft.com/office/drawing/2014/main" id="{91E0539C-F01F-4ADD-85A2-F0540EE67C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2952750" cy="1308225"/>
        </a:xfrm>
        <a:prstGeom prst="rect">
          <a:avLst/>
        </a:prstGeom>
      </xdr:spPr>
    </xdr:pic>
    <xdr:clientData/>
  </xdr:twoCellAnchor>
  <xdr:twoCellAnchor>
    <xdr:from>
      <xdr:col>1</xdr:col>
      <xdr:colOff>19050</xdr:colOff>
      <xdr:row>11</xdr:row>
      <xdr:rowOff>28575</xdr:rowOff>
    </xdr:from>
    <xdr:to>
      <xdr:col>12</xdr:col>
      <xdr:colOff>0</xdr:colOff>
      <xdr:row>15</xdr:row>
      <xdr:rowOff>133350</xdr:rowOff>
    </xdr:to>
    <xdr:sp macro="" textlink="">
      <xdr:nvSpPr>
        <xdr:cNvPr id="4" name="TextBox 3">
          <a:extLst>
            <a:ext uri="{FF2B5EF4-FFF2-40B4-BE49-F238E27FC236}">
              <a16:creationId xmlns:a16="http://schemas.microsoft.com/office/drawing/2014/main" id="{859AD98A-8FC0-40EF-A99E-ED0CF7C0200D}"/>
            </a:ext>
          </a:extLst>
        </xdr:cNvPr>
        <xdr:cNvSpPr txBox="1"/>
      </xdr:nvSpPr>
      <xdr:spPr>
        <a:xfrm>
          <a:off x="781050" y="2266950"/>
          <a:ext cx="12249150"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This</a:t>
          </a:r>
          <a:r>
            <a:rPr lang="nb-NO" sz="1100" b="0" baseline="0">
              <a:solidFill>
                <a:schemeClr val="dk1"/>
              </a:solidFill>
              <a:effectLst/>
              <a:latin typeface="+mn-lt"/>
              <a:ea typeface="+mn-ea"/>
              <a:cs typeface="+mn-cs"/>
            </a:rPr>
            <a:t> spreadsheet contains information about the green projects financed by KBNs green bonds.  Each tab contains the projects within one category, and this tab summarises the data. </a:t>
          </a:r>
          <a:endParaRPr lang="en-GB" sz="1100"/>
        </a:p>
        <a:p>
          <a:endParaRPr lang="en-GB" sz="1100"/>
        </a:p>
        <a:p>
          <a:r>
            <a:rPr lang="en-GB" sz="1100"/>
            <a:t>Some of the projects are granted</a:t>
          </a:r>
          <a:r>
            <a:rPr lang="en-GB" sz="1100" baseline="0"/>
            <a:t> under older versions of KBNs green bond framework and criteria document, and do not meet the standards of the current framework and criteria document. The impact from these are included in the summary/key data. However, the projects in question are clearly marked in the individual project category tabs so they can be filtered out should one wish to. </a:t>
          </a:r>
          <a:endParaRPr lang="en-GB" sz="1100"/>
        </a:p>
      </xdr:txBody>
    </xdr:sp>
    <xdr:clientData/>
  </xdr:twoCellAnchor>
  <xdr:twoCellAnchor>
    <xdr:from>
      <xdr:col>14</xdr:col>
      <xdr:colOff>9525</xdr:colOff>
      <xdr:row>17</xdr:row>
      <xdr:rowOff>104775</xdr:rowOff>
    </xdr:from>
    <xdr:to>
      <xdr:col>17</xdr:col>
      <xdr:colOff>76200</xdr:colOff>
      <xdr:row>23</xdr:row>
      <xdr:rowOff>66675</xdr:rowOff>
    </xdr:to>
    <xdr:sp macro="" textlink="">
      <xdr:nvSpPr>
        <xdr:cNvPr id="5" name="TextBox 4">
          <a:extLst>
            <a:ext uri="{FF2B5EF4-FFF2-40B4-BE49-F238E27FC236}">
              <a16:creationId xmlns:a16="http://schemas.microsoft.com/office/drawing/2014/main" id="{9202E976-015B-498D-9C1D-7AAC0496FCA8}"/>
            </a:ext>
          </a:extLst>
        </xdr:cNvPr>
        <xdr:cNvSpPr txBox="1"/>
      </xdr:nvSpPr>
      <xdr:spPr>
        <a:xfrm>
          <a:off x="13496925" y="3905250"/>
          <a:ext cx="3590925" cy="1819275"/>
        </a:xfrm>
        <a:prstGeom prst="rect">
          <a:avLst/>
        </a:prstGeom>
        <a:solidFill>
          <a:schemeClr val="accent3">
            <a:lumMod val="20000"/>
            <a:lumOff val="80000"/>
          </a:schemeClr>
        </a:solidFill>
        <a:ln w="9525" cmpd="sng">
          <a:solidFill>
            <a:srgbClr val="ABBEC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t>Methodology</a:t>
          </a:r>
        </a:p>
        <a:p>
          <a:endParaRPr lang="nb-NO" sz="1100" baseline="0"/>
        </a:p>
        <a:p>
          <a:r>
            <a:rPr lang="nb-NO" sz="1100" baseline="0">
              <a:solidFill>
                <a:schemeClr val="dk1"/>
              </a:solidFill>
              <a:effectLst/>
              <a:latin typeface="+mn-lt"/>
              <a:ea typeface="+mn-ea"/>
              <a:cs typeface="+mn-cs"/>
            </a:rPr>
            <a:t>The methodology follows the recommendations set out in the </a:t>
          </a:r>
          <a:r>
            <a:rPr lang="nb-NO" sz="1100" b="0" i="0">
              <a:solidFill>
                <a:schemeClr val="dk1"/>
              </a:solidFill>
              <a:effectLst/>
              <a:latin typeface="+mn-lt"/>
              <a:ea typeface="+mn-ea"/>
              <a:cs typeface="+mn-cs"/>
            </a:rPr>
            <a:t>Nordic Public Sector Issuers (NPSI)</a:t>
          </a:r>
          <a:r>
            <a:rPr lang="nb-NO" sz="1100" b="0" i="0" baseline="0">
              <a:solidFill>
                <a:schemeClr val="dk1"/>
              </a:solidFill>
              <a:effectLst/>
              <a:latin typeface="+mn-lt"/>
              <a:ea typeface="+mn-ea"/>
              <a:cs typeface="+mn-cs"/>
            </a:rPr>
            <a:t> </a:t>
          </a:r>
          <a:r>
            <a:rPr lang="nb-NO" sz="1100" b="0" i="0">
              <a:solidFill>
                <a:schemeClr val="dk1"/>
              </a:solidFill>
              <a:effectLst/>
              <a:latin typeface="+mn-lt"/>
              <a:ea typeface="+mn-ea"/>
              <a:cs typeface="+mn-cs"/>
            </a:rPr>
            <a:t>“Position Paper on Green Bonds Impact Reporting" (February 2020)</a:t>
          </a:r>
          <a:r>
            <a:rPr lang="nb-NO" sz="1100">
              <a:solidFill>
                <a:schemeClr val="dk1"/>
              </a:solidFill>
              <a:effectLst/>
              <a:latin typeface="+mn-lt"/>
              <a:ea typeface="+mn-ea"/>
              <a:cs typeface="+mn-cs"/>
            </a:rPr>
            <a:t>, to</a:t>
          </a:r>
          <a:r>
            <a:rPr lang="nb-NO" sz="1100" baseline="0">
              <a:solidFill>
                <a:schemeClr val="dk1"/>
              </a:solidFill>
              <a:effectLst/>
              <a:latin typeface="+mn-lt"/>
              <a:ea typeface="+mn-ea"/>
              <a:cs typeface="+mn-cs"/>
            </a:rPr>
            <a:t> which KBN is a contributor. Please consult the position paper and the full impact report for further details on methodology applied. Both can be downloaded from kbn.com.</a:t>
          </a:r>
          <a:br>
            <a:rPr lang="nb-NO"/>
          </a:br>
          <a:endParaRPr lang="nb-NO" sz="1100"/>
        </a:p>
      </xdr:txBody>
    </xdr:sp>
    <xdr:clientData/>
  </xdr:twoCellAnchor>
  <xdr:twoCellAnchor>
    <xdr:from>
      <xdr:col>14</xdr:col>
      <xdr:colOff>-1</xdr:colOff>
      <xdr:row>24</xdr:row>
      <xdr:rowOff>152399</xdr:rowOff>
    </xdr:from>
    <xdr:to>
      <xdr:col>17</xdr:col>
      <xdr:colOff>76200</xdr:colOff>
      <xdr:row>26</xdr:row>
      <xdr:rowOff>738187</xdr:rowOff>
    </xdr:to>
    <xdr:sp macro="" textlink="">
      <xdr:nvSpPr>
        <xdr:cNvPr id="6" name="TextBox 5">
          <a:extLst>
            <a:ext uri="{FF2B5EF4-FFF2-40B4-BE49-F238E27FC236}">
              <a16:creationId xmlns:a16="http://schemas.microsoft.com/office/drawing/2014/main" id="{5373E70E-47F7-47B2-952C-B503F1D1A9C1}"/>
            </a:ext>
          </a:extLst>
        </xdr:cNvPr>
        <xdr:cNvSpPr txBox="1"/>
      </xdr:nvSpPr>
      <xdr:spPr>
        <a:xfrm>
          <a:off x="17549812" y="6426993"/>
          <a:ext cx="3898107" cy="1728788"/>
        </a:xfrm>
        <a:prstGeom prst="rect">
          <a:avLst/>
        </a:prstGeom>
        <a:solidFill>
          <a:schemeClr val="accent3">
            <a:lumMod val="20000"/>
            <a:lumOff val="80000"/>
          </a:schemeClr>
        </a:solidFill>
        <a:ln w="9525" cmpd="sng">
          <a:solidFill>
            <a:srgbClr val="ABBEC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t>European grid factor applied </a:t>
          </a:r>
        </a:p>
        <a:p>
          <a:r>
            <a:rPr lang="nb-NO" sz="1100" b="0" baseline="0"/>
            <a:t>In accordance with the recommendations set out in the </a:t>
          </a:r>
          <a:r>
            <a:rPr lang="nb-NO" sz="1100" b="0" i="0">
              <a:solidFill>
                <a:schemeClr val="dk1"/>
              </a:solidFill>
              <a:effectLst/>
              <a:latin typeface="+mn-lt"/>
              <a:ea typeface="+mn-ea"/>
              <a:cs typeface="+mn-cs"/>
            </a:rPr>
            <a:t>Nordic Public Sector Issuers (NPSI)</a:t>
          </a:r>
          <a:r>
            <a:rPr lang="nb-NO" sz="1100" b="0" i="0" baseline="0">
              <a:solidFill>
                <a:schemeClr val="dk1"/>
              </a:solidFill>
              <a:effectLst/>
              <a:latin typeface="+mn-lt"/>
              <a:ea typeface="+mn-ea"/>
              <a:cs typeface="+mn-cs"/>
            </a:rPr>
            <a:t> </a:t>
          </a:r>
          <a:r>
            <a:rPr lang="nb-NO" sz="1100" b="0" i="0">
              <a:solidFill>
                <a:schemeClr val="dk1"/>
              </a:solidFill>
              <a:effectLst/>
              <a:latin typeface="+mn-lt"/>
              <a:ea typeface="+mn-ea"/>
              <a:cs typeface="+mn-cs"/>
            </a:rPr>
            <a:t>“Position Paper on Green Bonds Impact Reporting", KBN applies</a:t>
          </a:r>
          <a:r>
            <a:rPr lang="nb-NO" sz="1100" b="0" i="0" baseline="0">
              <a:solidFill>
                <a:schemeClr val="dk1"/>
              </a:solidFill>
              <a:effectLst/>
              <a:latin typeface="+mn-lt"/>
              <a:ea typeface="+mn-ea"/>
              <a:cs typeface="+mn-cs"/>
            </a:rPr>
            <a:t> a grid factor of 315g CO2e per kilowatt hour. </a:t>
          </a:r>
          <a:endParaRPr lang="nb-NO" sz="1100" b="0" baseline="0"/>
        </a:p>
        <a:p>
          <a:endParaRPr lang="nb-NO" sz="1100" baseline="0"/>
        </a:p>
        <a:p>
          <a:br>
            <a:rPr lang="nb-NO"/>
          </a:br>
          <a:endParaRPr lang="nb-NO" sz="1100"/>
        </a:p>
      </xdr:txBody>
    </xdr:sp>
    <xdr:clientData/>
  </xdr:twoCellAnchor>
</xdr:wsDr>
</file>

<file path=xl/persons/person.xml><?xml version="1.0" encoding="utf-8"?>
<personList xmlns="http://schemas.microsoft.com/office/spreadsheetml/2018/threadedcomments" xmlns:x="http://schemas.openxmlformats.org/spreadsheetml/2006/main">
  <person displayName="Borghild Storaas" id="{EB0C154A-C398-4E7B-B09F-C6035738BABC}" userId="S::bst@kommunalbanken.no::a06acd9b-762e-49d3-a12c-2f6afabdf6e7" providerId="AD"/>
  <person displayName="Miriam Bugge Anderssen" id="{26CA5301-4877-42D1-9A7B-9EF7110BB7E9}" userId="S::mba@kommunalbanken.no::b718b1a9-21b0-4c8d-b308-29f683dece87" providerId="AD"/>
  <person displayName="Venil Sælebakke" id="{158DFC94-93F8-4555-B51A-318D62047E6C}" userId="S::vens@kommunalbanken.no::7d05e21a-0c8b-49ec-b704-7fd4e550934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IBM Plex Sans"/>
        <a:ea typeface=""/>
        <a:cs typeface=""/>
      </a:majorFont>
      <a:minorFont>
        <a:latin typeface="IBM Plex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7" dT="2020-03-12T10:54:39.53" personId="{26CA5301-4877-42D1-9A7B-9EF7110BB7E9}" id="{4F36AE84-AFFA-41AD-ACF0-05E20532496D}">
    <text>For electric cars, impact is calculated as the difference in emissions between a diesel car and an electric car. See last tab for assumptions</text>
  </threadedComment>
  <threadedComment ref="K21" dT="2021-02-24T16:23:44.37" personId="{EB0C154A-C398-4E7B-B09F-C6035738BABC}" id="{CC288DEA-B452-4714-A9AC-7CF9D6B09A94}">
    <text>For electric cars, impact is calculated as the difference in emissions between a diesel car and an electric car. See last tab for assumptions.</text>
  </threadedComment>
  <threadedComment ref="K29" dT="2021-02-24T16:24:11.95" personId="{EB0C154A-C398-4E7B-B09F-C6035738BABC}" id="{FF809858-1650-4F09-B0E5-FDDF5F685EF6}">
    <text>For electric cars, impact is calculated as the difference in emissions between a diesel car and an electric car. See last tab for assumptions.</text>
  </threadedComment>
  <threadedComment ref="K40" dT="2022-02-04T13:33:28.44" personId="{158DFC94-93F8-4555-B51A-318D62047E6C}" id="{C01B298E-E1D1-4968-B02E-E15F39DF3AED}">
    <text>For electric cars, impact is calculated as the difference in emissions between a diesel car and an electric car. See last tab for assumptions.</text>
  </threadedComment>
  <threadedComment ref="K44" dT="2022-02-04T13:33:38.67" personId="{158DFC94-93F8-4555-B51A-318D62047E6C}" id="{FF2BB775-5762-4EE4-9D80-378479357D34}">
    <text>For electric cars, impact is calculated as the difference in emissions between a diesel car and an electric car. See last tab for assumptions.</text>
  </threadedComment>
  <threadedComment ref="K48" dT="2022-02-04T13:33:47.49" personId="{158DFC94-93F8-4555-B51A-318D62047E6C}" id="{C4143662-743A-4B66-A391-7E29F77C6EF5}">
    <text>For electric cars, impact is calculated as the difference in emissions between a diesel car and an electric car. See last tab for assumptions.</text>
  </threadedComment>
  <threadedComment ref="K50" dT="2022-02-04T13:33:55.93" personId="{158DFC94-93F8-4555-B51A-318D62047E6C}" id="{A531ACD3-E7FB-404A-94CC-294A777DE4F4}">
    <text>For electric cars, impact is calculated as the difference in emissions between a diesel car and an electric car. See last tab for assumptions.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84D26-AA97-44BD-AEA9-C8E2A8344621}">
  <dimension ref="B10:R44"/>
  <sheetViews>
    <sheetView tabSelected="1" zoomScale="70" zoomScaleNormal="70" workbookViewId="0">
      <selection activeCell="D29" sqref="D29"/>
    </sheetView>
  </sheetViews>
  <sheetFormatPr defaultRowHeight="15" x14ac:dyDescent="0.25"/>
  <cols>
    <col min="1" max="1" width="8.88671875" style="130"/>
    <col min="2" max="2" width="16.109375" style="130" customWidth="1"/>
    <col min="3" max="3" width="11.33203125" style="130" bestFit="1" customWidth="1"/>
    <col min="4" max="4" width="47.33203125" style="130" customWidth="1"/>
    <col min="5" max="5" width="14.6640625" style="130" customWidth="1"/>
    <col min="6" max="6" width="11.33203125" style="130" bestFit="1" customWidth="1"/>
    <col min="7" max="7" width="15.109375" style="130" customWidth="1"/>
    <col min="8" max="8" width="13.88671875" style="130" customWidth="1"/>
    <col min="9" max="9" width="14.77734375" style="130" customWidth="1"/>
    <col min="10" max="10" width="8.88671875" style="130"/>
    <col min="11" max="11" width="8.88671875" style="130" customWidth="1"/>
    <col min="12" max="13" width="23.6640625" style="130" customWidth="1"/>
    <col min="14" max="14" width="8.5546875" style="130" customWidth="1"/>
    <col min="15" max="15" width="17.5546875" style="130" customWidth="1"/>
    <col min="16" max="16" width="14.6640625" style="130" bestFit="1" customWidth="1"/>
    <col min="17" max="17" width="12.33203125" style="130" customWidth="1"/>
    <col min="18" max="19" width="8.88671875" style="130"/>
    <col min="20" max="20" width="13" style="130" customWidth="1"/>
    <col min="21" max="16384" width="8.88671875" style="130"/>
  </cols>
  <sheetData>
    <row r="10" spans="2:17" ht="25.5" x14ac:dyDescent="0.25">
      <c r="B10" s="299" t="s">
        <v>103</v>
      </c>
      <c r="C10" s="299"/>
      <c r="D10" s="299"/>
      <c r="E10" s="299"/>
      <c r="F10" s="299"/>
      <c r="G10" s="299"/>
      <c r="H10" s="299"/>
      <c r="I10" s="299"/>
      <c r="J10" s="299"/>
      <c r="K10" s="299"/>
      <c r="L10" s="299"/>
      <c r="M10" s="299"/>
      <c r="N10" s="299"/>
    </row>
    <row r="11" spans="2:17" ht="15.75" x14ac:dyDescent="0.25">
      <c r="B11" s="300" t="s">
        <v>756</v>
      </c>
      <c r="C11" s="300"/>
      <c r="D11" s="300"/>
      <c r="E11" s="300"/>
      <c r="F11" s="300"/>
      <c r="G11" s="300"/>
      <c r="H11" s="300"/>
      <c r="I11" s="300"/>
      <c r="J11" s="300"/>
      <c r="K11" s="300"/>
      <c r="L11" s="300"/>
      <c r="M11" s="300"/>
      <c r="N11" s="300"/>
    </row>
    <row r="12" spans="2:17" ht="31.5" x14ac:dyDescent="0.25">
      <c r="O12" s="107" t="s">
        <v>104</v>
      </c>
      <c r="P12" s="22">
        <f>32876855.0424258*1000</f>
        <v>32876855042.4258</v>
      </c>
      <c r="Q12" s="23" t="s">
        <v>85</v>
      </c>
    </row>
    <row r="13" spans="2:17" ht="31.5" x14ac:dyDescent="0.25">
      <c r="O13" s="107" t="s">
        <v>105</v>
      </c>
      <c r="P13" s="22">
        <v>25799766821.449722</v>
      </c>
      <c r="Q13" s="23" t="s">
        <v>85</v>
      </c>
    </row>
    <row r="20" spans="2:18" ht="19.5" thickBot="1" x14ac:dyDescent="0.35">
      <c r="B20" s="108" t="s">
        <v>940</v>
      </c>
    </row>
    <row r="21" spans="2:18" ht="47.25" customHeight="1" x14ac:dyDescent="0.25">
      <c r="B21" s="301" t="s">
        <v>109</v>
      </c>
      <c r="C21" s="303" t="s">
        <v>118</v>
      </c>
      <c r="D21" s="303" t="s">
        <v>757</v>
      </c>
      <c r="E21" s="303" t="s">
        <v>119</v>
      </c>
      <c r="F21" s="303" t="s">
        <v>758</v>
      </c>
      <c r="G21" s="305" t="s">
        <v>760</v>
      </c>
      <c r="H21" s="303" t="s">
        <v>984</v>
      </c>
      <c r="I21" s="303" t="s">
        <v>985</v>
      </c>
      <c r="J21" s="303" t="s">
        <v>120</v>
      </c>
      <c r="K21" s="303"/>
      <c r="L21" s="297" t="s">
        <v>121</v>
      </c>
      <c r="M21" s="295" t="s">
        <v>981</v>
      </c>
    </row>
    <row r="22" spans="2:18" ht="51.75" customHeight="1" x14ac:dyDescent="0.25">
      <c r="B22" s="302"/>
      <c r="C22" s="304"/>
      <c r="D22" s="304"/>
      <c r="E22" s="304"/>
      <c r="F22" s="304"/>
      <c r="G22" s="306"/>
      <c r="H22" s="304"/>
      <c r="I22" s="304"/>
      <c r="J22" s="304"/>
      <c r="K22" s="304"/>
      <c r="L22" s="298"/>
      <c r="M22" s="296"/>
    </row>
    <row r="23" spans="2:18" ht="45" x14ac:dyDescent="0.25">
      <c r="B23" s="122" t="s">
        <v>110</v>
      </c>
      <c r="C23" s="131" t="s">
        <v>73</v>
      </c>
      <c r="D23" s="132" t="s">
        <v>1010</v>
      </c>
      <c r="E23" s="24">
        <f>COUNT(Buildings!D4:D159)</f>
        <v>156</v>
      </c>
      <c r="F23" s="24">
        <v>30</v>
      </c>
      <c r="G23" s="25">
        <f>SUM(Buildings!H4:H159)</f>
        <v>23762231.408001002</v>
      </c>
      <c r="H23" s="25">
        <f>SUM(Buildings!L4:L159)</f>
        <v>8556557.1394163482</v>
      </c>
      <c r="I23" s="62">
        <f>SUM(Buildings!M4:M159)</f>
        <v>38361314.664442211</v>
      </c>
      <c r="J23" s="26" t="s">
        <v>30</v>
      </c>
      <c r="K23" s="27"/>
      <c r="L23" s="37">
        <f>SUM(Buildings!N4:N159)</f>
        <v>14779.129618215447</v>
      </c>
      <c r="M23" s="123">
        <f>$G$34*L23</f>
        <v>11597.76680226546</v>
      </c>
    </row>
    <row r="24" spans="2:18" ht="66.75" customHeight="1" x14ac:dyDescent="0.25">
      <c r="B24" s="124" t="s">
        <v>111</v>
      </c>
      <c r="C24" s="133">
        <v>7</v>
      </c>
      <c r="D24" s="323" t="s">
        <v>1005</v>
      </c>
      <c r="E24" s="28">
        <f>COUNT('Renewable energy'!D4:D11)</f>
        <v>8</v>
      </c>
      <c r="F24" s="28">
        <v>4</v>
      </c>
      <c r="G24" s="29">
        <f>SUM('Renewable energy'!H4:H11)</f>
        <v>371750.55399999995</v>
      </c>
      <c r="H24" s="29">
        <f>SUM('Renewable energy'!O4:O11)</f>
        <v>68246814</v>
      </c>
      <c r="I24" s="29" t="s">
        <v>30</v>
      </c>
      <c r="J24" s="30" t="s">
        <v>30</v>
      </c>
      <c r="K24" s="31"/>
      <c r="L24" s="38">
        <f>SUM('Renewable energy'!P4:P11)</f>
        <v>21497.755290000001</v>
      </c>
      <c r="M24" s="123">
        <f>$G$34*L24</f>
        <v>16870.137759553283</v>
      </c>
    </row>
    <row r="25" spans="2:18" ht="45" x14ac:dyDescent="0.25">
      <c r="B25" s="124" t="s">
        <v>112</v>
      </c>
      <c r="C25" s="133" t="s">
        <v>75</v>
      </c>
      <c r="D25" s="134" t="s">
        <v>1006</v>
      </c>
      <c r="E25" s="28">
        <f>COUNT(#REF!)</f>
        <v>0</v>
      </c>
      <c r="F25" s="28">
        <v>11</v>
      </c>
      <c r="G25" s="29">
        <f>SUM(Transportation!H4:H52)</f>
        <v>2497476.7750000004</v>
      </c>
      <c r="H25" s="29" t="s">
        <v>30</v>
      </c>
      <c r="I25" s="29" t="s">
        <v>30</v>
      </c>
      <c r="J25" s="30" t="s">
        <v>30</v>
      </c>
      <c r="K25" s="31"/>
      <c r="L25" s="38">
        <f>SUM(Transportation!K4:K52)</f>
        <v>739.73470690189288</v>
      </c>
      <c r="M25" s="123">
        <f>$G$34*L25</f>
        <v>580.49904478923395</v>
      </c>
    </row>
    <row r="26" spans="2:18" ht="60" x14ac:dyDescent="0.25">
      <c r="B26" s="124" t="s">
        <v>113</v>
      </c>
      <c r="C26" s="133" t="s">
        <v>76</v>
      </c>
      <c r="D26" s="132" t="s">
        <v>1009</v>
      </c>
      <c r="E26" s="28">
        <f>COUNT('Waste and circular economy'!D4:D41)</f>
        <v>38</v>
      </c>
      <c r="F26" s="28">
        <v>6</v>
      </c>
      <c r="G26" s="29">
        <f>SUM('Waste and circular economy'!H4:H41)</f>
        <v>1301259.3829999999</v>
      </c>
      <c r="H26" s="29">
        <f>SUM('Waste and circular economy'!N4:N41)</f>
        <v>1747652.9473684209</v>
      </c>
      <c r="I26" s="29" t="s">
        <v>30</v>
      </c>
      <c r="J26" s="30">
        <f>SUM('Waste and circular economy'!L4:L41)</f>
        <v>150134</v>
      </c>
      <c r="K26" s="139" t="s">
        <v>122</v>
      </c>
      <c r="L26" s="38">
        <f>SUM('Waste and circular economy'!M4:M41)</f>
        <v>164</v>
      </c>
      <c r="M26" s="123">
        <f>$G$34*L26</f>
        <v>128.69727816902403</v>
      </c>
    </row>
    <row r="27" spans="2:18" ht="75" x14ac:dyDescent="0.25">
      <c r="B27" s="124" t="s">
        <v>114</v>
      </c>
      <c r="C27" s="133" t="s">
        <v>77</v>
      </c>
      <c r="D27" s="132" t="s">
        <v>1008</v>
      </c>
      <c r="E27" s="28">
        <f>COUNT('Water and wastewater management'!D4:D70)</f>
        <v>67</v>
      </c>
      <c r="F27" s="28">
        <v>15</v>
      </c>
      <c r="G27" s="29">
        <f>SUM('Water and wastewater management'!H4:H70)</f>
        <v>4301108.4634247972</v>
      </c>
      <c r="H27" s="29" t="s">
        <v>30</v>
      </c>
      <c r="I27" s="29" t="s">
        <v>30</v>
      </c>
      <c r="J27" s="30">
        <f>SUM('Water and wastewater management'!K4:K70)</f>
        <v>482449.69750383456</v>
      </c>
      <c r="K27" s="139" t="s">
        <v>941</v>
      </c>
      <c r="L27" s="38" t="s">
        <v>30</v>
      </c>
      <c r="M27" s="123" t="s">
        <v>30</v>
      </c>
    </row>
    <row r="28" spans="2:18" ht="75" x14ac:dyDescent="0.25">
      <c r="B28" s="124" t="s">
        <v>115</v>
      </c>
      <c r="C28" s="133" t="s">
        <v>78</v>
      </c>
      <c r="D28" s="132" t="s">
        <v>1005</v>
      </c>
      <c r="E28" s="28">
        <f>COUNT('Land use and area projects'!D4:D12)</f>
        <v>9</v>
      </c>
      <c r="F28" s="28">
        <v>3</v>
      </c>
      <c r="G28" s="29">
        <f>SUM('Land use and area projects'!H4:H12)</f>
        <v>387716.375</v>
      </c>
      <c r="H28" s="29" t="s">
        <v>30</v>
      </c>
      <c r="I28" s="29" t="s">
        <v>30</v>
      </c>
      <c r="J28" s="30" t="s">
        <v>30</v>
      </c>
      <c r="K28" s="140"/>
      <c r="L28" s="38" t="s">
        <v>30</v>
      </c>
      <c r="M28" s="123" t="s">
        <v>30</v>
      </c>
      <c r="O28" s="32" t="s">
        <v>986</v>
      </c>
      <c r="P28" s="33" t="s">
        <v>74</v>
      </c>
      <c r="Q28" s="307" t="s">
        <v>106</v>
      </c>
      <c r="R28" s="308"/>
    </row>
    <row r="29" spans="2:18" ht="72.75" customHeight="1" x14ac:dyDescent="0.25">
      <c r="B29" s="124" t="s">
        <v>116</v>
      </c>
      <c r="C29" s="133" t="s">
        <v>79</v>
      </c>
      <c r="D29" s="132" t="s">
        <v>1007</v>
      </c>
      <c r="E29" s="28">
        <f>COUNT('Climate change adaptation'!D4:D18)</f>
        <v>15</v>
      </c>
      <c r="F29" s="28">
        <v>5</v>
      </c>
      <c r="G29" s="29">
        <f>SUM('Climate change adaptation'!H4:H18)</f>
        <v>255312.084</v>
      </c>
      <c r="H29" s="29" t="s">
        <v>30</v>
      </c>
      <c r="I29" s="29" t="s">
        <v>30</v>
      </c>
      <c r="J29" s="30" t="s">
        <v>30</v>
      </c>
      <c r="K29" s="140"/>
      <c r="L29" s="38" t="s">
        <v>30</v>
      </c>
      <c r="M29" s="123" t="s">
        <v>30</v>
      </c>
      <c r="O29" s="129" t="s">
        <v>107</v>
      </c>
      <c r="P29" s="129">
        <v>0.315</v>
      </c>
      <c r="Q29" s="309" t="s">
        <v>108</v>
      </c>
      <c r="R29" s="309"/>
    </row>
    <row r="30" spans="2:18" ht="16.5" thickBot="1" x14ac:dyDescent="0.3">
      <c r="B30" s="125" t="s">
        <v>117</v>
      </c>
      <c r="C30" s="126"/>
      <c r="D30" s="126"/>
      <c r="E30" s="141">
        <f>SUM(E23:E29)</f>
        <v>293</v>
      </c>
      <c r="F30" s="141">
        <f>SUM(F23:F29)</f>
        <v>74</v>
      </c>
      <c r="G30" s="142">
        <f>SUM(G23:G29)</f>
        <v>32876855.0424258</v>
      </c>
      <c r="H30" s="143">
        <f>SUM(H23:H29)</f>
        <v>78551024.08678478</v>
      </c>
      <c r="I30" s="143">
        <f>SUM(I23:I29)</f>
        <v>38361314.664442211</v>
      </c>
      <c r="J30" s="141"/>
      <c r="K30" s="141"/>
      <c r="L30" s="144">
        <f>SUM(L23:L29)</f>
        <v>37180.619615117343</v>
      </c>
      <c r="M30" s="145">
        <f>SUM(M23:M29)</f>
        <v>29177.100884777003</v>
      </c>
    </row>
    <row r="33" spans="2:9" ht="15.75" thickBot="1" x14ac:dyDescent="0.3"/>
    <row r="34" spans="2:9" ht="18.75" x14ac:dyDescent="0.3">
      <c r="B34" s="118" t="s">
        <v>962</v>
      </c>
      <c r="C34" s="119"/>
      <c r="D34" s="119"/>
      <c r="E34" s="119"/>
      <c r="F34" s="112"/>
      <c r="G34" s="312">
        <f>SUM(G37:G44)</f>
        <v>0.78473950103063439</v>
      </c>
      <c r="H34" s="310"/>
    </row>
    <row r="35" spans="2:9" s="135" customFormat="1" ht="31.5" customHeight="1" x14ac:dyDescent="0.25">
      <c r="B35" s="314" t="s">
        <v>963</v>
      </c>
      <c r="C35" s="315"/>
      <c r="D35" s="315"/>
      <c r="E35" s="315"/>
      <c r="F35" s="315"/>
      <c r="G35" s="313"/>
      <c r="H35" s="311"/>
    </row>
    <row r="36" spans="2:9" ht="31.5" x14ac:dyDescent="0.25">
      <c r="B36" s="115" t="s">
        <v>964</v>
      </c>
      <c r="C36" s="116" t="s">
        <v>123</v>
      </c>
      <c r="D36" s="116" t="s">
        <v>124</v>
      </c>
      <c r="E36" s="116" t="s">
        <v>979</v>
      </c>
      <c r="F36" s="116" t="s">
        <v>965</v>
      </c>
      <c r="G36" s="313"/>
      <c r="H36" s="311"/>
      <c r="I36" s="127"/>
    </row>
    <row r="37" spans="2:9" ht="30" x14ac:dyDescent="0.25">
      <c r="B37" s="136" t="s">
        <v>966</v>
      </c>
      <c r="C37" s="146" t="s">
        <v>988</v>
      </c>
      <c r="D37" s="148" t="s">
        <v>1003</v>
      </c>
      <c r="E37" s="120">
        <v>8818280000</v>
      </c>
      <c r="F37" s="146" t="s">
        <v>995</v>
      </c>
      <c r="G37" s="113">
        <f>E37/$P$12</f>
        <v>0.26822151901757291</v>
      </c>
    </row>
    <row r="38" spans="2:9" x14ac:dyDescent="0.25">
      <c r="B38" s="137" t="s">
        <v>83</v>
      </c>
      <c r="C38" s="146" t="s">
        <v>989</v>
      </c>
      <c r="D38" s="148" t="s">
        <v>967</v>
      </c>
      <c r="E38" s="120">
        <v>750000000</v>
      </c>
      <c r="F38" s="146" t="s">
        <v>996</v>
      </c>
      <c r="G38" s="113">
        <f t="shared" ref="G38:G44" si="0">E38/$P$12</f>
        <v>2.2812400974246642E-2</v>
      </c>
    </row>
    <row r="39" spans="2:9" x14ac:dyDescent="0.25">
      <c r="B39" s="137" t="s">
        <v>968</v>
      </c>
      <c r="C39" s="146" t="s">
        <v>989</v>
      </c>
      <c r="D39" s="148" t="s">
        <v>969</v>
      </c>
      <c r="E39" s="120">
        <v>600000000</v>
      </c>
      <c r="F39" s="146" t="s">
        <v>997</v>
      </c>
      <c r="G39" s="113">
        <f t="shared" si="0"/>
        <v>1.8249920779397313E-2</v>
      </c>
    </row>
    <row r="40" spans="2:9" x14ac:dyDescent="0.25">
      <c r="B40" s="137" t="s">
        <v>970</v>
      </c>
      <c r="C40" s="146" t="s">
        <v>990</v>
      </c>
      <c r="D40" s="148" t="s">
        <v>971</v>
      </c>
      <c r="E40" s="120">
        <v>2885297124.5999999</v>
      </c>
      <c r="F40" s="146" t="s">
        <v>998</v>
      </c>
      <c r="G40" s="113">
        <f t="shared" si="0"/>
        <v>8.7760739914954769E-2</v>
      </c>
    </row>
    <row r="41" spans="2:9" x14ac:dyDescent="0.25">
      <c r="B41" s="137" t="s">
        <v>84</v>
      </c>
      <c r="C41" s="146" t="s">
        <v>991</v>
      </c>
      <c r="D41" s="148" t="s">
        <v>972</v>
      </c>
      <c r="E41" s="120">
        <v>2921959837.9806795</v>
      </c>
      <c r="F41" s="146" t="s">
        <v>999</v>
      </c>
      <c r="G41" s="113">
        <f t="shared" si="0"/>
        <v>8.8875892606213355E-2</v>
      </c>
    </row>
    <row r="42" spans="2:9" ht="30" x14ac:dyDescent="0.25">
      <c r="B42" s="136" t="s">
        <v>973</v>
      </c>
      <c r="C42" s="146" t="s">
        <v>992</v>
      </c>
      <c r="D42" s="148" t="s">
        <v>974</v>
      </c>
      <c r="E42" s="120">
        <v>4409140000</v>
      </c>
      <c r="F42" s="146" t="s">
        <v>1000</v>
      </c>
      <c r="G42" s="113">
        <f t="shared" si="0"/>
        <v>0.13411075950878645</v>
      </c>
    </row>
    <row r="43" spans="2:9" x14ac:dyDescent="0.25">
      <c r="B43" s="137" t="s">
        <v>975</v>
      </c>
      <c r="C43" s="146" t="s">
        <v>993</v>
      </c>
      <c r="D43" s="148" t="s">
        <v>976</v>
      </c>
      <c r="E43" s="120">
        <v>1923531416.3999999</v>
      </c>
      <c r="F43" s="146" t="s">
        <v>1001</v>
      </c>
      <c r="G43" s="113">
        <f t="shared" si="0"/>
        <v>5.8507159943303175E-2</v>
      </c>
    </row>
    <row r="44" spans="2:9" ht="30.75" thickBot="1" x14ac:dyDescent="0.3">
      <c r="B44" s="138" t="s">
        <v>977</v>
      </c>
      <c r="C44" s="147" t="s">
        <v>994</v>
      </c>
      <c r="D44" s="149" t="s">
        <v>978</v>
      </c>
      <c r="E44" s="121">
        <v>3491558442.4690399</v>
      </c>
      <c r="F44" s="147" t="s">
        <v>1002</v>
      </c>
      <c r="G44" s="114">
        <f t="shared" si="0"/>
        <v>0.10620110828615976</v>
      </c>
    </row>
  </sheetData>
  <mergeCells count="18">
    <mergeCell ref="Q28:R28"/>
    <mergeCell ref="Q29:R29"/>
    <mergeCell ref="H34:H36"/>
    <mergeCell ref="G34:G36"/>
    <mergeCell ref="B35:F35"/>
    <mergeCell ref="M21:M22"/>
    <mergeCell ref="L21:L22"/>
    <mergeCell ref="B10:N10"/>
    <mergeCell ref="B11:N11"/>
    <mergeCell ref="B21:B22"/>
    <mergeCell ref="C21:C22"/>
    <mergeCell ref="D21:D22"/>
    <mergeCell ref="E21:E22"/>
    <mergeCell ref="F21:F22"/>
    <mergeCell ref="H21:H22"/>
    <mergeCell ref="I21:I22"/>
    <mergeCell ref="J21:K22"/>
    <mergeCell ref="G21:G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110D-AF9E-40C7-91EF-C1D86B163DD2}">
  <sheetPr codeName="Sheet2"/>
  <dimension ref="A1:AI224"/>
  <sheetViews>
    <sheetView zoomScale="80" zoomScaleNormal="80" workbookViewId="0">
      <pane ySplit="3" topLeftCell="A4" activePane="bottomLeft" state="frozen"/>
      <selection activeCell="F157" sqref="F157"/>
      <selection pane="bottomLeft" activeCell="A4" sqref="A4"/>
    </sheetView>
  </sheetViews>
  <sheetFormatPr defaultColWidth="8.77734375" defaultRowHeight="15" x14ac:dyDescent="0.25"/>
  <cols>
    <col min="1" max="1" width="9.44140625" style="4" customWidth="1"/>
    <col min="2" max="2" width="21.5546875" style="4" bestFit="1" customWidth="1"/>
    <col min="3" max="3" width="25.6640625" style="3" customWidth="1"/>
    <col min="4" max="4" width="9.5546875" style="99" customWidth="1"/>
    <col min="5" max="5" width="12.33203125" style="4" customWidth="1"/>
    <col min="6" max="6" width="40.77734375" style="4" customWidth="1"/>
    <col min="7" max="7" width="17.33203125" style="51" customWidth="1"/>
    <col min="8" max="8" width="19.6640625" style="51" customWidth="1"/>
    <col min="9" max="9" width="21" style="51" customWidth="1"/>
    <col min="10" max="10" width="13.88671875" style="100" customWidth="1"/>
    <col min="11" max="11" width="13.88671875" style="51" customWidth="1"/>
    <col min="12" max="12" width="14.77734375" style="51" customWidth="1"/>
    <col min="13" max="13" width="15.33203125" style="51" customWidth="1"/>
    <col min="14" max="14" width="20.77734375" style="51" customWidth="1"/>
    <col min="15" max="15" width="16.88671875" style="109" customWidth="1"/>
    <col min="16" max="16384" width="8.77734375" style="4"/>
  </cols>
  <sheetData>
    <row r="1" spans="1:35" ht="27.75" x14ac:dyDescent="0.25">
      <c r="A1" s="97" t="s">
        <v>125</v>
      </c>
      <c r="B1" s="43"/>
      <c r="C1" s="43"/>
      <c r="D1" s="43"/>
      <c r="E1" s="43"/>
      <c r="F1" s="43"/>
      <c r="G1" s="227">
        <f>SUM(G4:G159)*1000</f>
        <v>25965798465</v>
      </c>
      <c r="H1" s="227">
        <f>SUM(H4:H159)*1000</f>
        <v>23762231408.001003</v>
      </c>
      <c r="I1" s="227">
        <f>SUM(I4:I159)*1000</f>
        <v>41677664979</v>
      </c>
      <c r="J1" s="227"/>
      <c r="K1" s="227">
        <f>SUM(K4:K159)</f>
        <v>1140439</v>
      </c>
      <c r="L1" s="227">
        <f>SUM(L4:L159)</f>
        <v>8556557.1394163482</v>
      </c>
      <c r="M1" s="227">
        <f>SUM(M4:M159)</f>
        <v>38361314.664442211</v>
      </c>
      <c r="N1" s="227">
        <f>SUM(N4:N159)</f>
        <v>14779.129618215447</v>
      </c>
      <c r="O1" s="150"/>
      <c r="P1" s="117"/>
      <c r="Q1" s="117"/>
      <c r="R1" s="117"/>
      <c r="S1" s="117"/>
      <c r="T1" s="117"/>
      <c r="U1" s="117"/>
      <c r="V1" s="117"/>
      <c r="W1" s="117"/>
      <c r="X1" s="117"/>
      <c r="Y1" s="117"/>
      <c r="Z1" s="117"/>
      <c r="AA1" s="117"/>
      <c r="AB1" s="117"/>
      <c r="AC1" s="117"/>
      <c r="AD1" s="117"/>
      <c r="AE1" s="117"/>
      <c r="AF1" s="117"/>
      <c r="AG1" s="117"/>
      <c r="AH1" s="117"/>
      <c r="AI1" s="117"/>
    </row>
    <row r="2" spans="1:35" ht="30" customHeight="1" x14ac:dyDescent="0.25">
      <c r="A2" s="43"/>
      <c r="B2" s="43"/>
      <c r="C2" s="43"/>
      <c r="D2" s="43"/>
      <c r="E2" s="43"/>
      <c r="F2" s="43"/>
      <c r="G2" s="52"/>
      <c r="H2" s="52"/>
      <c r="I2" s="52"/>
      <c r="J2" s="98"/>
      <c r="K2" s="52"/>
      <c r="L2" s="316" t="s">
        <v>131</v>
      </c>
      <c r="M2" s="317"/>
      <c r="N2" s="318"/>
      <c r="O2" s="197"/>
      <c r="P2" s="117"/>
      <c r="Q2" s="117"/>
      <c r="R2" s="117"/>
      <c r="S2" s="117"/>
      <c r="T2" s="117"/>
      <c r="U2" s="117"/>
      <c r="V2" s="117"/>
      <c r="W2" s="117"/>
      <c r="X2" s="117"/>
      <c r="Y2" s="117"/>
      <c r="Z2" s="117"/>
      <c r="AA2" s="117"/>
      <c r="AB2" s="117"/>
      <c r="AC2" s="117"/>
      <c r="AD2" s="117"/>
      <c r="AE2" s="117"/>
      <c r="AF2" s="117"/>
      <c r="AG2" s="117"/>
      <c r="AH2" s="117"/>
      <c r="AI2" s="117"/>
    </row>
    <row r="3" spans="1:35" ht="60" customHeight="1" thickBot="1" x14ac:dyDescent="0.3">
      <c r="A3" s="39" t="s">
        <v>126</v>
      </c>
      <c r="B3" s="194" t="s">
        <v>127</v>
      </c>
      <c r="C3" s="195" t="s">
        <v>128</v>
      </c>
      <c r="D3" s="39" t="s">
        <v>129</v>
      </c>
      <c r="E3" s="195" t="s">
        <v>460</v>
      </c>
      <c r="F3" s="39" t="s">
        <v>130</v>
      </c>
      <c r="G3" s="54" t="s">
        <v>541</v>
      </c>
      <c r="H3" s="194" t="s">
        <v>132</v>
      </c>
      <c r="I3" s="195" t="s">
        <v>133</v>
      </c>
      <c r="J3" s="39" t="s">
        <v>134</v>
      </c>
      <c r="K3" s="195" t="s">
        <v>135</v>
      </c>
      <c r="L3" s="196" t="s">
        <v>136</v>
      </c>
      <c r="M3" s="196" t="s">
        <v>137</v>
      </c>
      <c r="N3" s="194" t="s">
        <v>138</v>
      </c>
      <c r="O3" s="63" t="s">
        <v>936</v>
      </c>
      <c r="P3" s="117"/>
      <c r="Q3" s="117"/>
      <c r="R3" s="117"/>
      <c r="S3" s="117"/>
      <c r="T3" s="117"/>
      <c r="U3" s="117"/>
      <c r="V3" s="117"/>
      <c r="W3" s="117"/>
      <c r="X3" s="117"/>
      <c r="Y3" s="117"/>
      <c r="Z3" s="117"/>
      <c r="AA3" s="117"/>
      <c r="AB3" s="117"/>
      <c r="AC3" s="117"/>
      <c r="AD3" s="117"/>
      <c r="AE3" s="117"/>
      <c r="AF3" s="117"/>
      <c r="AG3" s="117"/>
      <c r="AH3" s="117"/>
      <c r="AI3" s="117"/>
    </row>
    <row r="4" spans="1:35" ht="45" x14ac:dyDescent="0.25">
      <c r="A4" s="14">
        <v>1014</v>
      </c>
      <c r="B4" s="18" t="s">
        <v>139</v>
      </c>
      <c r="C4" s="18" t="s">
        <v>140</v>
      </c>
      <c r="D4" s="2">
        <v>2015</v>
      </c>
      <c r="E4" s="2" t="s">
        <v>38</v>
      </c>
      <c r="F4" s="90" t="s">
        <v>141</v>
      </c>
      <c r="G4" s="198">
        <v>51100</v>
      </c>
      <c r="H4" s="199">
        <v>24885.823</v>
      </c>
      <c r="I4" s="199">
        <v>235000</v>
      </c>
      <c r="J4" s="200">
        <f>H4/I4</f>
        <v>0.10589711914893617</v>
      </c>
      <c r="K4" s="201">
        <v>7200</v>
      </c>
      <c r="L4" s="202" t="s">
        <v>30</v>
      </c>
      <c r="M4" s="202">
        <v>38199</v>
      </c>
      <c r="N4" s="203">
        <f>SUM(L4:M4)*Summary!$P$29/1000</f>
        <v>12.032684999999999</v>
      </c>
      <c r="O4" s="64" t="s">
        <v>958</v>
      </c>
      <c r="P4" s="152"/>
      <c r="Q4" s="152"/>
      <c r="R4" s="152"/>
      <c r="S4" s="117"/>
      <c r="T4" s="117"/>
      <c r="U4" s="117"/>
      <c r="V4" s="117"/>
      <c r="W4" s="117"/>
      <c r="X4" s="117"/>
      <c r="Y4" s="117"/>
      <c r="Z4" s="117"/>
      <c r="AA4" s="117"/>
      <c r="AB4" s="117"/>
      <c r="AC4" s="117"/>
      <c r="AD4" s="117"/>
      <c r="AE4" s="117"/>
      <c r="AF4" s="117"/>
      <c r="AG4" s="117"/>
      <c r="AH4" s="117"/>
      <c r="AI4" s="117"/>
    </row>
    <row r="5" spans="1:35" ht="75" x14ac:dyDescent="0.25">
      <c r="A5" s="14">
        <v>1017</v>
      </c>
      <c r="B5" s="18" t="s">
        <v>142</v>
      </c>
      <c r="C5" s="18" t="s">
        <v>143</v>
      </c>
      <c r="D5" s="2">
        <v>2016</v>
      </c>
      <c r="E5" s="2" t="s">
        <v>47</v>
      </c>
      <c r="F5" s="90" t="s">
        <v>144</v>
      </c>
      <c r="G5" s="198">
        <v>192307</v>
      </c>
      <c r="H5" s="199">
        <v>192307</v>
      </c>
      <c r="I5" s="199">
        <v>226000</v>
      </c>
      <c r="J5" s="200">
        <f t="shared" ref="J5:J67" si="0">H5/I5</f>
        <v>0.85091592920353987</v>
      </c>
      <c r="K5" s="199">
        <v>8626</v>
      </c>
      <c r="L5" s="202" t="s">
        <v>30</v>
      </c>
      <c r="M5" s="202">
        <v>377276</v>
      </c>
      <c r="N5" s="203">
        <f>SUM(L5:M5)*Summary!$P$29/1000</f>
        <v>118.84194000000001</v>
      </c>
      <c r="O5" s="64" t="s">
        <v>958</v>
      </c>
      <c r="P5" s="152"/>
      <c r="Q5" s="152"/>
      <c r="R5" s="152"/>
      <c r="S5" s="117"/>
      <c r="T5" s="117"/>
      <c r="U5" s="117"/>
      <c r="V5" s="117"/>
      <c r="W5" s="117"/>
      <c r="X5" s="117"/>
      <c r="Y5" s="117"/>
      <c r="Z5" s="117"/>
      <c r="AA5" s="117"/>
      <c r="AB5" s="117"/>
      <c r="AC5" s="117"/>
      <c r="AD5" s="117"/>
      <c r="AE5" s="117"/>
      <c r="AF5" s="117"/>
      <c r="AG5" s="117"/>
      <c r="AH5" s="117"/>
      <c r="AI5" s="117"/>
    </row>
    <row r="6" spans="1:35" ht="45" x14ac:dyDescent="0.25">
      <c r="A6" s="5">
        <v>1021</v>
      </c>
      <c r="B6" s="2" t="s">
        <v>145</v>
      </c>
      <c r="C6" s="2" t="s">
        <v>146</v>
      </c>
      <c r="D6" s="2">
        <v>2016</v>
      </c>
      <c r="E6" s="2" t="s">
        <v>38</v>
      </c>
      <c r="F6" s="276" t="s">
        <v>147</v>
      </c>
      <c r="G6" s="198">
        <v>21000</v>
      </c>
      <c r="H6" s="199">
        <v>17066.66</v>
      </c>
      <c r="I6" s="199">
        <v>21000</v>
      </c>
      <c r="J6" s="200">
        <f t="shared" si="0"/>
        <v>0.81269809523809522</v>
      </c>
      <c r="K6" s="199">
        <v>32857</v>
      </c>
      <c r="L6" s="202" t="s">
        <v>30</v>
      </c>
      <c r="M6" s="199">
        <v>1631657</v>
      </c>
      <c r="N6" s="203">
        <f>SUM(L6:M6)*Summary!$P$29/1000</f>
        <v>513.97195499999998</v>
      </c>
      <c r="O6" s="64" t="s">
        <v>958</v>
      </c>
      <c r="P6" s="152"/>
      <c r="Q6" s="152"/>
      <c r="R6" s="152"/>
      <c r="S6" s="117"/>
      <c r="T6" s="117"/>
      <c r="U6" s="117"/>
      <c r="V6" s="117"/>
      <c r="W6" s="117"/>
      <c r="X6" s="117"/>
      <c r="Y6" s="117"/>
      <c r="Z6" s="117"/>
      <c r="AA6" s="117"/>
      <c r="AB6" s="117"/>
      <c r="AC6" s="117"/>
      <c r="AD6" s="117"/>
      <c r="AE6" s="117"/>
      <c r="AF6" s="117"/>
      <c r="AG6" s="117"/>
      <c r="AH6" s="117"/>
      <c r="AI6" s="117"/>
    </row>
    <row r="7" spans="1:35" ht="90" x14ac:dyDescent="0.25">
      <c r="A7" s="2">
        <v>1024</v>
      </c>
      <c r="B7" s="2" t="s">
        <v>148</v>
      </c>
      <c r="C7" s="2" t="s">
        <v>149</v>
      </c>
      <c r="D7" s="2">
        <v>2016</v>
      </c>
      <c r="E7" s="2">
        <v>2016</v>
      </c>
      <c r="F7" s="276" t="s">
        <v>150</v>
      </c>
      <c r="G7" s="198">
        <v>12780</v>
      </c>
      <c r="H7" s="199">
        <v>11053</v>
      </c>
      <c r="I7" s="199">
        <v>20500</v>
      </c>
      <c r="J7" s="200">
        <f t="shared" si="0"/>
        <v>0.53917073170731711</v>
      </c>
      <c r="K7" s="199">
        <v>34700</v>
      </c>
      <c r="L7" s="202" t="s">
        <v>30</v>
      </c>
      <c r="M7" s="199">
        <v>1253441</v>
      </c>
      <c r="N7" s="203">
        <f>SUM(L7:M7)*Summary!$P$29/1000</f>
        <v>394.83391499999999</v>
      </c>
      <c r="O7" s="64" t="s">
        <v>958</v>
      </c>
      <c r="P7" s="152"/>
      <c r="Q7" s="152"/>
      <c r="R7" s="152"/>
      <c r="S7" s="117"/>
      <c r="T7" s="117"/>
      <c r="U7" s="117"/>
      <c r="V7" s="117"/>
      <c r="W7" s="117"/>
      <c r="X7" s="117"/>
      <c r="Y7" s="117"/>
      <c r="Z7" s="117"/>
      <c r="AA7" s="117"/>
      <c r="AB7" s="117"/>
      <c r="AC7" s="117"/>
      <c r="AD7" s="117"/>
      <c r="AE7" s="117"/>
      <c r="AF7" s="117"/>
      <c r="AG7" s="117"/>
      <c r="AH7" s="117"/>
      <c r="AI7" s="117"/>
    </row>
    <row r="8" spans="1:35" ht="75" x14ac:dyDescent="0.25">
      <c r="A8" s="2">
        <v>1033</v>
      </c>
      <c r="B8" s="2" t="s">
        <v>151</v>
      </c>
      <c r="C8" s="2" t="s">
        <v>149</v>
      </c>
      <c r="D8" s="2">
        <v>2017</v>
      </c>
      <c r="E8" s="2" t="s">
        <v>40</v>
      </c>
      <c r="F8" s="276" t="s">
        <v>152</v>
      </c>
      <c r="G8" s="198">
        <v>23600</v>
      </c>
      <c r="H8" s="199">
        <v>17700</v>
      </c>
      <c r="I8" s="199">
        <v>23600</v>
      </c>
      <c r="J8" s="200">
        <f t="shared" si="0"/>
        <v>0.75</v>
      </c>
      <c r="K8" s="199">
        <v>32000</v>
      </c>
      <c r="L8" s="202" t="s">
        <v>30</v>
      </c>
      <c r="M8" s="199">
        <v>2325000</v>
      </c>
      <c r="N8" s="203">
        <f>SUM(L8:M8)*Summary!$P$29/1000</f>
        <v>732.375</v>
      </c>
      <c r="O8" s="64" t="s">
        <v>958</v>
      </c>
      <c r="P8" s="152"/>
      <c r="Q8" s="152"/>
      <c r="R8" s="152"/>
      <c r="S8" s="117"/>
      <c r="T8" s="117"/>
      <c r="U8" s="117"/>
      <c r="V8" s="117"/>
      <c r="W8" s="117"/>
      <c r="X8" s="117"/>
      <c r="Y8" s="117"/>
      <c r="Z8" s="117"/>
      <c r="AA8" s="117"/>
      <c r="AB8" s="117"/>
      <c r="AC8" s="117"/>
      <c r="AD8" s="117"/>
      <c r="AE8" s="117"/>
      <c r="AF8" s="117"/>
      <c r="AG8" s="117"/>
      <c r="AH8" s="117"/>
      <c r="AI8" s="117"/>
    </row>
    <row r="9" spans="1:35" ht="75" x14ac:dyDescent="0.25">
      <c r="A9" s="44">
        <v>1035</v>
      </c>
      <c r="B9" s="2" t="s">
        <v>153</v>
      </c>
      <c r="C9" s="2" t="s">
        <v>149</v>
      </c>
      <c r="D9" s="45">
        <v>2016</v>
      </c>
      <c r="E9" s="45" t="s">
        <v>33</v>
      </c>
      <c r="F9" s="276" t="s">
        <v>154</v>
      </c>
      <c r="G9" s="198">
        <v>25400</v>
      </c>
      <c r="H9" s="199">
        <v>22225</v>
      </c>
      <c r="I9" s="199">
        <v>35600</v>
      </c>
      <c r="J9" s="200">
        <f t="shared" si="0"/>
        <v>0.6242977528089888</v>
      </c>
      <c r="K9" s="199">
        <v>50000</v>
      </c>
      <c r="L9" s="202" t="s">
        <v>30</v>
      </c>
      <c r="M9" s="199">
        <v>3433638</v>
      </c>
      <c r="N9" s="203">
        <f>SUM(L9:M9)*Summary!$P$29/1000</f>
        <v>1081.5959700000001</v>
      </c>
      <c r="O9" s="64" t="s">
        <v>958</v>
      </c>
      <c r="P9" s="152"/>
      <c r="Q9" s="152"/>
      <c r="R9" s="152"/>
      <c r="S9" s="117"/>
      <c r="T9" s="117"/>
      <c r="U9" s="117"/>
      <c r="V9" s="117"/>
      <c r="W9" s="117"/>
      <c r="X9" s="117"/>
      <c r="Y9" s="117"/>
      <c r="Z9" s="117"/>
      <c r="AA9" s="117"/>
      <c r="AB9" s="117"/>
      <c r="AC9" s="117"/>
      <c r="AD9" s="117"/>
      <c r="AE9" s="117"/>
      <c r="AF9" s="117"/>
      <c r="AG9" s="117"/>
      <c r="AH9" s="117"/>
      <c r="AI9" s="117"/>
    </row>
    <row r="10" spans="1:35" ht="90" x14ac:dyDescent="0.25">
      <c r="A10" s="44">
        <v>1036</v>
      </c>
      <c r="B10" s="18" t="s">
        <v>153</v>
      </c>
      <c r="C10" s="18" t="s">
        <v>155</v>
      </c>
      <c r="D10" s="2">
        <v>2016</v>
      </c>
      <c r="E10" s="2" t="s">
        <v>34</v>
      </c>
      <c r="F10" s="90" t="s">
        <v>156</v>
      </c>
      <c r="G10" s="198">
        <v>77600</v>
      </c>
      <c r="H10" s="199">
        <v>67900</v>
      </c>
      <c r="I10" s="199">
        <v>77600</v>
      </c>
      <c r="J10" s="200">
        <f t="shared" si="0"/>
        <v>0.875</v>
      </c>
      <c r="K10" s="199">
        <v>1220</v>
      </c>
      <c r="L10" s="202">
        <v>41125</v>
      </c>
      <c r="M10" s="202">
        <v>75793</v>
      </c>
      <c r="N10" s="203">
        <f>SUM(L10:M10)*Summary!$P$29/1000</f>
        <v>36.829169999999998</v>
      </c>
      <c r="O10" s="64" t="s">
        <v>958</v>
      </c>
      <c r="P10" s="152"/>
      <c r="Q10" s="152"/>
      <c r="R10" s="152"/>
      <c r="S10" s="117"/>
      <c r="T10" s="117"/>
      <c r="U10" s="117"/>
      <c r="V10" s="117"/>
      <c r="W10" s="117"/>
      <c r="X10" s="117"/>
      <c r="Y10" s="117"/>
      <c r="Z10" s="117"/>
      <c r="AA10" s="117"/>
      <c r="AB10" s="117"/>
      <c r="AC10" s="117"/>
      <c r="AD10" s="117"/>
      <c r="AE10" s="117"/>
      <c r="AF10" s="117"/>
      <c r="AG10" s="117"/>
      <c r="AH10" s="117"/>
      <c r="AI10" s="117"/>
    </row>
    <row r="11" spans="1:35" ht="75" x14ac:dyDescent="0.25">
      <c r="A11" s="44">
        <v>1037</v>
      </c>
      <c r="B11" s="16" t="s">
        <v>157</v>
      </c>
      <c r="C11" s="2" t="s">
        <v>158</v>
      </c>
      <c r="D11" s="2">
        <v>2018</v>
      </c>
      <c r="E11" s="2" t="s">
        <v>40</v>
      </c>
      <c r="F11" s="276" t="s">
        <v>159</v>
      </c>
      <c r="G11" s="198">
        <v>9055.68</v>
      </c>
      <c r="H11" s="202">
        <v>8047.6229999999996</v>
      </c>
      <c r="I11" s="202">
        <v>12477.165000000001</v>
      </c>
      <c r="J11" s="200">
        <f t="shared" si="0"/>
        <v>0.64498810426887832</v>
      </c>
      <c r="K11" s="202">
        <v>14172</v>
      </c>
      <c r="L11" s="202" t="s">
        <v>30</v>
      </c>
      <c r="M11" s="202">
        <v>1172750</v>
      </c>
      <c r="N11" s="203">
        <f>SUM(L11:M11)*Summary!$P$29/1000</f>
        <v>369.41624999999999</v>
      </c>
      <c r="O11" s="64" t="s">
        <v>958</v>
      </c>
      <c r="P11" s="152"/>
      <c r="Q11" s="152"/>
      <c r="R11" s="152"/>
      <c r="S11" s="117"/>
      <c r="T11" s="117"/>
      <c r="U11" s="117"/>
      <c r="V11" s="117"/>
      <c r="W11" s="117"/>
      <c r="X11" s="117"/>
      <c r="Y11" s="117"/>
      <c r="Z11" s="117"/>
      <c r="AA11" s="117"/>
      <c r="AB11" s="117"/>
      <c r="AC11" s="117"/>
      <c r="AD11" s="117"/>
      <c r="AE11" s="117"/>
      <c r="AF11" s="117"/>
      <c r="AG11" s="117"/>
      <c r="AH11" s="117"/>
      <c r="AI11" s="117"/>
    </row>
    <row r="12" spans="1:35" ht="60" x14ac:dyDescent="0.25">
      <c r="A12" s="44">
        <v>1040</v>
      </c>
      <c r="B12" s="18" t="s">
        <v>153</v>
      </c>
      <c r="C12" s="18" t="s">
        <v>160</v>
      </c>
      <c r="D12" s="2">
        <v>2016</v>
      </c>
      <c r="E12" s="2" t="s">
        <v>47</v>
      </c>
      <c r="F12" s="90" t="s">
        <v>161</v>
      </c>
      <c r="G12" s="198">
        <v>277000</v>
      </c>
      <c r="H12" s="199">
        <v>242375</v>
      </c>
      <c r="I12" s="199">
        <v>277000</v>
      </c>
      <c r="J12" s="200">
        <f t="shared" si="0"/>
        <v>0.875</v>
      </c>
      <c r="K12" s="199">
        <v>4121</v>
      </c>
      <c r="L12" s="201">
        <v>63875</v>
      </c>
      <c r="M12" s="202">
        <v>156134</v>
      </c>
      <c r="N12" s="203">
        <f>SUM(L12:M12)*Summary!$P$29/1000</f>
        <v>69.302835000000002</v>
      </c>
      <c r="O12" s="64" t="s">
        <v>960</v>
      </c>
      <c r="P12" s="152"/>
      <c r="Q12" s="152"/>
      <c r="R12" s="152"/>
      <c r="S12" s="117"/>
      <c r="T12" s="117"/>
      <c r="U12" s="117"/>
      <c r="V12" s="117"/>
      <c r="W12" s="117"/>
      <c r="X12" s="117"/>
      <c r="Y12" s="117"/>
      <c r="Z12" s="117"/>
      <c r="AA12" s="117"/>
      <c r="AB12" s="117"/>
      <c r="AC12" s="117"/>
      <c r="AD12" s="117"/>
      <c r="AE12" s="117"/>
      <c r="AF12" s="117"/>
      <c r="AG12" s="117"/>
      <c r="AH12" s="117"/>
      <c r="AI12" s="117"/>
    </row>
    <row r="13" spans="1:35" ht="45" x14ac:dyDescent="0.25">
      <c r="A13" s="2">
        <v>1041</v>
      </c>
      <c r="B13" s="2" t="s">
        <v>405</v>
      </c>
      <c r="C13" s="2" t="s">
        <v>162</v>
      </c>
      <c r="D13" s="2">
        <v>2013</v>
      </c>
      <c r="E13" s="2" t="s">
        <v>50</v>
      </c>
      <c r="F13" s="93" t="s">
        <v>163</v>
      </c>
      <c r="G13" s="198">
        <v>46200</v>
      </c>
      <c r="H13" s="199">
        <v>43400.000999999997</v>
      </c>
      <c r="I13" s="199">
        <v>47800</v>
      </c>
      <c r="J13" s="200">
        <f t="shared" si="0"/>
        <v>0.90794981171548106</v>
      </c>
      <c r="K13" s="199">
        <v>1488</v>
      </c>
      <c r="L13" s="202" t="s">
        <v>30</v>
      </c>
      <c r="M13" s="202">
        <v>158881</v>
      </c>
      <c r="N13" s="203">
        <f>SUM(L13:M13)*Summary!$P$29/1000</f>
        <v>50.047514999999997</v>
      </c>
      <c r="O13" s="64" t="s">
        <v>959</v>
      </c>
      <c r="P13" s="152"/>
      <c r="Q13" s="152"/>
      <c r="R13" s="152"/>
      <c r="S13" s="117"/>
      <c r="T13" s="117"/>
      <c r="U13" s="117"/>
      <c r="V13" s="117"/>
      <c r="W13" s="117"/>
      <c r="X13" s="117"/>
      <c r="Y13" s="117"/>
      <c r="Z13" s="117"/>
      <c r="AA13" s="117"/>
      <c r="AB13" s="117"/>
      <c r="AC13" s="117"/>
      <c r="AD13" s="117"/>
      <c r="AE13" s="117"/>
      <c r="AF13" s="117"/>
      <c r="AG13" s="117"/>
      <c r="AH13" s="117"/>
      <c r="AI13" s="117"/>
    </row>
    <row r="14" spans="1:35" ht="60" x14ac:dyDescent="0.25">
      <c r="A14" s="14">
        <v>1042</v>
      </c>
      <c r="B14" s="18" t="s">
        <v>405</v>
      </c>
      <c r="C14" s="18" t="s">
        <v>164</v>
      </c>
      <c r="D14" s="2">
        <v>2014</v>
      </c>
      <c r="E14" s="2" t="s">
        <v>52</v>
      </c>
      <c r="F14" s="90" t="s">
        <v>165</v>
      </c>
      <c r="G14" s="198">
        <v>26000</v>
      </c>
      <c r="H14" s="199">
        <v>24424.242999999999</v>
      </c>
      <c r="I14" s="204">
        <v>26000</v>
      </c>
      <c r="J14" s="200">
        <f t="shared" si="0"/>
        <v>0.93939396153846144</v>
      </c>
      <c r="K14" s="199">
        <v>420</v>
      </c>
      <c r="L14" s="202" t="s">
        <v>30</v>
      </c>
      <c r="M14" s="202">
        <v>2367</v>
      </c>
      <c r="N14" s="203">
        <f>SUM(L14:M14)*Summary!$P$29/1000</f>
        <v>0.74560500000000007</v>
      </c>
      <c r="O14" s="64" t="s">
        <v>959</v>
      </c>
      <c r="P14" s="152"/>
      <c r="Q14" s="152"/>
      <c r="R14" s="152"/>
      <c r="S14" s="117"/>
      <c r="T14" s="117"/>
      <c r="U14" s="117"/>
      <c r="V14" s="117"/>
      <c r="W14" s="117"/>
      <c r="X14" s="117"/>
      <c r="Y14" s="117"/>
      <c r="Z14" s="117"/>
      <c r="AA14" s="117"/>
      <c r="AB14" s="117"/>
      <c r="AC14" s="117"/>
      <c r="AD14" s="117"/>
      <c r="AE14" s="117"/>
      <c r="AF14" s="117"/>
      <c r="AG14" s="117"/>
      <c r="AH14" s="117"/>
      <c r="AI14" s="117"/>
    </row>
    <row r="15" spans="1:35" ht="45" x14ac:dyDescent="0.25">
      <c r="A15" s="2">
        <v>1043</v>
      </c>
      <c r="B15" s="18" t="s">
        <v>405</v>
      </c>
      <c r="C15" s="18" t="s">
        <v>166</v>
      </c>
      <c r="D15" s="2">
        <v>2013</v>
      </c>
      <c r="E15" s="2" t="s">
        <v>52</v>
      </c>
      <c r="F15" s="90" t="s">
        <v>167</v>
      </c>
      <c r="G15" s="198">
        <v>16396</v>
      </c>
      <c r="H15" s="205">
        <v>15402.303</v>
      </c>
      <c r="I15" s="204">
        <v>31800</v>
      </c>
      <c r="J15" s="200">
        <f t="shared" si="0"/>
        <v>0.4843491509433962</v>
      </c>
      <c r="K15" s="199">
        <v>920</v>
      </c>
      <c r="L15" s="202" t="s">
        <v>30</v>
      </c>
      <c r="M15" s="202">
        <v>40995</v>
      </c>
      <c r="N15" s="203">
        <f>SUM(L15:M15)*Summary!$P$29/1000</f>
        <v>12.913425</v>
      </c>
      <c r="O15" s="64" t="s">
        <v>959</v>
      </c>
      <c r="P15" s="152"/>
      <c r="Q15" s="152"/>
      <c r="R15" s="152"/>
      <c r="S15" s="117"/>
      <c r="T15" s="117"/>
      <c r="U15" s="117"/>
      <c r="V15" s="117"/>
      <c r="W15" s="117"/>
      <c r="X15" s="117"/>
      <c r="Y15" s="117"/>
      <c r="Z15" s="117"/>
      <c r="AA15" s="117"/>
      <c r="AB15" s="117"/>
      <c r="AC15" s="117"/>
      <c r="AD15" s="117"/>
      <c r="AE15" s="117"/>
      <c r="AF15" s="117"/>
      <c r="AG15" s="117"/>
      <c r="AH15" s="117"/>
      <c r="AI15" s="117"/>
    </row>
    <row r="16" spans="1:35" ht="45" x14ac:dyDescent="0.25">
      <c r="A16" s="2">
        <v>1044</v>
      </c>
      <c r="B16" s="2" t="s">
        <v>405</v>
      </c>
      <c r="C16" s="2" t="s">
        <v>168</v>
      </c>
      <c r="D16" s="2">
        <v>2014</v>
      </c>
      <c r="E16" s="2">
        <v>2014</v>
      </c>
      <c r="F16" s="276" t="s">
        <v>169</v>
      </c>
      <c r="G16" s="198">
        <v>4000</v>
      </c>
      <c r="H16" s="202">
        <v>3757.576</v>
      </c>
      <c r="I16" s="202">
        <v>4400</v>
      </c>
      <c r="J16" s="200">
        <f t="shared" si="0"/>
        <v>0.85399454545454545</v>
      </c>
      <c r="K16" s="202">
        <v>23731</v>
      </c>
      <c r="L16" s="202" t="s">
        <v>30</v>
      </c>
      <c r="M16" s="202">
        <v>164659</v>
      </c>
      <c r="N16" s="203">
        <f>SUM(L16:M16)*Summary!$P$29/1000</f>
        <v>51.867584999999998</v>
      </c>
      <c r="O16" s="64" t="s">
        <v>958</v>
      </c>
      <c r="P16" s="152"/>
      <c r="Q16" s="152"/>
      <c r="R16" s="152"/>
      <c r="S16" s="117"/>
      <c r="T16" s="117"/>
      <c r="U16" s="117"/>
      <c r="V16" s="117"/>
      <c r="W16" s="117"/>
      <c r="X16" s="117"/>
      <c r="Y16" s="117"/>
      <c r="Z16" s="117"/>
      <c r="AA16" s="117"/>
      <c r="AB16" s="117"/>
      <c r="AC16" s="117"/>
      <c r="AD16" s="117"/>
      <c r="AE16" s="117"/>
      <c r="AF16" s="117"/>
      <c r="AG16" s="117"/>
      <c r="AH16" s="117"/>
      <c r="AI16" s="117"/>
    </row>
    <row r="17" spans="1:35" ht="45" x14ac:dyDescent="0.25">
      <c r="A17" s="2">
        <v>1050</v>
      </c>
      <c r="B17" s="18" t="s">
        <v>170</v>
      </c>
      <c r="C17" s="18" t="s">
        <v>171</v>
      </c>
      <c r="D17" s="45">
        <v>2012</v>
      </c>
      <c r="E17" s="45" t="s">
        <v>57</v>
      </c>
      <c r="F17" s="90" t="s">
        <v>172</v>
      </c>
      <c r="G17" s="198">
        <v>358000</v>
      </c>
      <c r="H17" s="199">
        <v>277450</v>
      </c>
      <c r="I17" s="199">
        <v>370000</v>
      </c>
      <c r="J17" s="200">
        <f t="shared" si="0"/>
        <v>0.74986486486486481</v>
      </c>
      <c r="K17" s="206">
        <v>12400</v>
      </c>
      <c r="L17" s="202" t="s">
        <v>30</v>
      </c>
      <c r="M17" s="202">
        <v>278950</v>
      </c>
      <c r="N17" s="203">
        <f>SUM(L17:M17)*Summary!$P$29/1000</f>
        <v>87.869249999999994</v>
      </c>
      <c r="O17" s="64" t="s">
        <v>959</v>
      </c>
      <c r="P17" s="152"/>
      <c r="Q17" s="152"/>
      <c r="R17" s="152"/>
      <c r="S17" s="117"/>
      <c r="T17" s="117"/>
      <c r="U17" s="117"/>
      <c r="V17" s="117"/>
      <c r="W17" s="117"/>
      <c r="X17" s="117"/>
      <c r="Y17" s="117"/>
      <c r="Z17" s="117"/>
      <c r="AA17" s="117"/>
      <c r="AB17" s="117"/>
      <c r="AC17" s="117"/>
      <c r="AD17" s="117"/>
      <c r="AE17" s="117"/>
      <c r="AF17" s="117"/>
      <c r="AG17" s="117"/>
      <c r="AH17" s="117"/>
      <c r="AI17" s="117"/>
    </row>
    <row r="18" spans="1:35" ht="30" x14ac:dyDescent="0.25">
      <c r="A18" s="2">
        <v>1068</v>
      </c>
      <c r="B18" s="18" t="s">
        <v>139</v>
      </c>
      <c r="C18" s="18" t="s">
        <v>173</v>
      </c>
      <c r="D18" s="2">
        <v>2015</v>
      </c>
      <c r="E18" s="2" t="s">
        <v>49</v>
      </c>
      <c r="F18" s="90" t="s">
        <v>174</v>
      </c>
      <c r="G18" s="198">
        <v>30000</v>
      </c>
      <c r="H18" s="205">
        <v>14610.072</v>
      </c>
      <c r="I18" s="204">
        <v>45000</v>
      </c>
      <c r="J18" s="200">
        <f t="shared" si="0"/>
        <v>0.32466826666666665</v>
      </c>
      <c r="K18" s="199">
        <v>1200</v>
      </c>
      <c r="L18" s="202" t="s">
        <v>30</v>
      </c>
      <c r="M18" s="202">
        <v>33506</v>
      </c>
      <c r="N18" s="203">
        <f>SUM(L18:M18)*Summary!$P$29/1000</f>
        <v>10.55439</v>
      </c>
      <c r="O18" s="64" t="s">
        <v>958</v>
      </c>
      <c r="P18" s="152"/>
      <c r="Q18" s="152"/>
      <c r="R18" s="152"/>
      <c r="S18" s="117"/>
      <c r="T18" s="117"/>
      <c r="U18" s="117"/>
      <c r="V18" s="117"/>
      <c r="W18" s="117"/>
      <c r="X18" s="117"/>
      <c r="Y18" s="117"/>
      <c r="Z18" s="117"/>
      <c r="AA18" s="117"/>
      <c r="AB18" s="117"/>
      <c r="AC18" s="117"/>
      <c r="AD18" s="117"/>
      <c r="AE18" s="117"/>
      <c r="AF18" s="117"/>
      <c r="AG18" s="117"/>
      <c r="AH18" s="117"/>
      <c r="AI18" s="117"/>
    </row>
    <row r="19" spans="1:35" ht="60" x14ac:dyDescent="0.25">
      <c r="A19" s="2">
        <v>1070</v>
      </c>
      <c r="B19" s="2" t="s">
        <v>139</v>
      </c>
      <c r="C19" s="2" t="s">
        <v>175</v>
      </c>
      <c r="D19" s="45">
        <v>2015</v>
      </c>
      <c r="E19" s="15" t="s">
        <v>37</v>
      </c>
      <c r="F19" s="93" t="s">
        <v>176</v>
      </c>
      <c r="G19" s="198">
        <v>5000</v>
      </c>
      <c r="H19" s="202">
        <v>2435.0120000000002</v>
      </c>
      <c r="I19" s="202">
        <v>5000</v>
      </c>
      <c r="J19" s="200">
        <f t="shared" si="0"/>
        <v>0.48700240000000006</v>
      </c>
      <c r="K19" s="202">
        <v>17324</v>
      </c>
      <c r="L19" s="202" t="s">
        <v>30</v>
      </c>
      <c r="M19" s="202">
        <v>756713</v>
      </c>
      <c r="N19" s="203">
        <f>SUM(L19:M19)*Summary!$P$29/1000</f>
        <v>238.36459500000001</v>
      </c>
      <c r="O19" s="64" t="s">
        <v>958</v>
      </c>
      <c r="P19" s="152"/>
      <c r="Q19" s="152"/>
      <c r="R19" s="152"/>
      <c r="S19" s="117"/>
      <c r="T19" s="117"/>
      <c r="U19" s="117"/>
      <c r="V19" s="117"/>
      <c r="W19" s="117"/>
      <c r="X19" s="117"/>
      <c r="Y19" s="117"/>
      <c r="Z19" s="117"/>
      <c r="AA19" s="117"/>
      <c r="AB19" s="117"/>
      <c r="AC19" s="117"/>
      <c r="AD19" s="117"/>
      <c r="AE19" s="117"/>
      <c r="AF19" s="117"/>
      <c r="AG19" s="117"/>
      <c r="AH19" s="117"/>
      <c r="AI19" s="117"/>
    </row>
    <row r="20" spans="1:35" ht="114.75" customHeight="1" x14ac:dyDescent="0.25">
      <c r="A20" s="14">
        <v>1071</v>
      </c>
      <c r="B20" s="18" t="s">
        <v>177</v>
      </c>
      <c r="C20" s="18" t="s">
        <v>178</v>
      </c>
      <c r="D20" s="2">
        <v>2014</v>
      </c>
      <c r="E20" s="2" t="s">
        <v>52</v>
      </c>
      <c r="F20" s="90" t="s">
        <v>179</v>
      </c>
      <c r="G20" s="198">
        <v>420125</v>
      </c>
      <c r="H20" s="199">
        <v>385018.82</v>
      </c>
      <c r="I20" s="199">
        <v>540700</v>
      </c>
      <c r="J20" s="200">
        <f t="shared" si="0"/>
        <v>0.71207475494729056</v>
      </c>
      <c r="K20" s="199">
        <v>13071</v>
      </c>
      <c r="L20" s="202" t="s">
        <v>30</v>
      </c>
      <c r="M20" s="202">
        <v>632912</v>
      </c>
      <c r="N20" s="203">
        <f>SUM(L20:M20)*Summary!$P$29/1000</f>
        <v>199.36727999999999</v>
      </c>
      <c r="O20" s="64" t="s">
        <v>959</v>
      </c>
      <c r="P20" s="152"/>
      <c r="Q20" s="152"/>
      <c r="R20" s="152"/>
      <c r="S20" s="117"/>
      <c r="T20" s="117"/>
      <c r="U20" s="117"/>
      <c r="V20" s="117"/>
      <c r="W20" s="117"/>
      <c r="X20" s="117"/>
      <c r="Y20" s="117"/>
      <c r="Z20" s="117"/>
      <c r="AA20" s="117"/>
      <c r="AB20" s="117"/>
      <c r="AC20" s="117"/>
      <c r="AD20" s="117"/>
      <c r="AE20" s="117"/>
      <c r="AF20" s="117"/>
      <c r="AG20" s="117"/>
      <c r="AH20" s="117"/>
      <c r="AI20" s="117"/>
    </row>
    <row r="21" spans="1:35" ht="69" customHeight="1" x14ac:dyDescent="0.25">
      <c r="A21" s="14">
        <v>1073</v>
      </c>
      <c r="B21" s="18" t="s">
        <v>177</v>
      </c>
      <c r="C21" s="18" t="s">
        <v>180</v>
      </c>
      <c r="D21" s="2">
        <v>2013</v>
      </c>
      <c r="E21" s="2" t="s">
        <v>54</v>
      </c>
      <c r="F21" s="90" t="s">
        <v>181</v>
      </c>
      <c r="G21" s="198">
        <v>485246.24</v>
      </c>
      <c r="H21" s="199">
        <v>442872.3</v>
      </c>
      <c r="I21" s="204">
        <v>596000</v>
      </c>
      <c r="J21" s="200">
        <f t="shared" si="0"/>
        <v>0.74307432885906033</v>
      </c>
      <c r="K21" s="199">
        <v>15000</v>
      </c>
      <c r="L21" s="202" t="s">
        <v>30</v>
      </c>
      <c r="M21" s="202">
        <v>1110153</v>
      </c>
      <c r="N21" s="203">
        <f>SUM(L21:M21)*Summary!$P$29/1000</f>
        <v>349.698195</v>
      </c>
      <c r="O21" s="64" t="s">
        <v>958</v>
      </c>
      <c r="P21" s="152"/>
      <c r="Q21" s="152"/>
      <c r="R21" s="152"/>
      <c r="S21" s="117"/>
      <c r="T21" s="117"/>
      <c r="U21" s="117"/>
      <c r="V21" s="117"/>
      <c r="W21" s="117"/>
      <c r="X21" s="117"/>
      <c r="Y21" s="117"/>
      <c r="Z21" s="117"/>
      <c r="AA21" s="117"/>
      <c r="AB21" s="117"/>
      <c r="AC21" s="117"/>
      <c r="AD21" s="117"/>
      <c r="AE21" s="117"/>
      <c r="AF21" s="117"/>
      <c r="AG21" s="117"/>
      <c r="AH21" s="117"/>
      <c r="AI21" s="117"/>
    </row>
    <row r="22" spans="1:35" ht="45" x14ac:dyDescent="0.25">
      <c r="A22" s="14">
        <v>1083</v>
      </c>
      <c r="B22" s="18" t="s">
        <v>182</v>
      </c>
      <c r="C22" s="18" t="s">
        <v>183</v>
      </c>
      <c r="D22" s="2">
        <v>2011</v>
      </c>
      <c r="E22" s="2" t="s">
        <v>55</v>
      </c>
      <c r="F22" s="90" t="s">
        <v>184</v>
      </c>
      <c r="G22" s="198">
        <v>160000</v>
      </c>
      <c r="H22" s="199">
        <v>104363.53</v>
      </c>
      <c r="I22" s="199">
        <v>241200</v>
      </c>
      <c r="J22" s="200">
        <f t="shared" si="0"/>
        <v>0.4326846185737977</v>
      </c>
      <c r="K22" s="199">
        <v>7300</v>
      </c>
      <c r="L22" s="202" t="s">
        <v>30</v>
      </c>
      <c r="M22" s="202">
        <v>91599</v>
      </c>
      <c r="N22" s="203">
        <f>SUM(L22:M22)*Summary!$P$29/1000</f>
        <v>28.853685000000002</v>
      </c>
      <c r="O22" s="64" t="s">
        <v>959</v>
      </c>
      <c r="P22" s="152"/>
      <c r="Q22" s="152"/>
      <c r="R22" s="152"/>
      <c r="S22" s="117"/>
      <c r="T22" s="117"/>
      <c r="U22" s="117"/>
      <c r="V22" s="117"/>
      <c r="W22" s="117"/>
      <c r="X22" s="117"/>
      <c r="Y22" s="117"/>
      <c r="Z22" s="117"/>
      <c r="AA22" s="117"/>
      <c r="AB22" s="117"/>
      <c r="AC22" s="117"/>
      <c r="AD22" s="117"/>
      <c r="AE22" s="117"/>
      <c r="AF22" s="117"/>
      <c r="AG22" s="117"/>
      <c r="AH22" s="117"/>
      <c r="AI22" s="117"/>
    </row>
    <row r="23" spans="1:35" ht="45" x14ac:dyDescent="0.25">
      <c r="A23" s="2">
        <v>1084</v>
      </c>
      <c r="B23" s="18" t="s">
        <v>185</v>
      </c>
      <c r="C23" s="18" t="s">
        <v>186</v>
      </c>
      <c r="D23" s="2">
        <v>2011</v>
      </c>
      <c r="E23" s="2" t="s">
        <v>56</v>
      </c>
      <c r="F23" s="90" t="s">
        <v>187</v>
      </c>
      <c r="G23" s="198">
        <v>248019.16699999999</v>
      </c>
      <c r="H23" s="199">
        <v>94830.778000000006</v>
      </c>
      <c r="I23" s="199">
        <v>254500</v>
      </c>
      <c r="J23" s="200">
        <f t="shared" si="0"/>
        <v>0.37261602357563856</v>
      </c>
      <c r="K23" s="199">
        <v>6454</v>
      </c>
      <c r="L23" s="202" t="s">
        <v>30</v>
      </c>
      <c r="M23" s="202">
        <v>165936</v>
      </c>
      <c r="N23" s="203">
        <f>SUM(L23:M23)*Summary!$P$29/1000</f>
        <v>52.269840000000002</v>
      </c>
      <c r="O23" s="64" t="s">
        <v>958</v>
      </c>
      <c r="P23" s="152"/>
      <c r="Q23" s="152"/>
      <c r="R23" s="152"/>
      <c r="S23" s="117"/>
      <c r="T23" s="117"/>
      <c r="U23" s="117"/>
      <c r="V23" s="117"/>
      <c r="W23" s="117"/>
      <c r="X23" s="117"/>
      <c r="Y23" s="117"/>
      <c r="Z23" s="117"/>
      <c r="AA23" s="117"/>
      <c r="AB23" s="117"/>
      <c r="AC23" s="117"/>
      <c r="AD23" s="117"/>
      <c r="AE23" s="117"/>
      <c r="AF23" s="117"/>
      <c r="AG23" s="117"/>
      <c r="AH23" s="117"/>
      <c r="AI23" s="117"/>
    </row>
    <row r="24" spans="1:35" ht="75" x14ac:dyDescent="0.25">
      <c r="A24" s="2">
        <v>1085</v>
      </c>
      <c r="B24" s="18" t="s">
        <v>185</v>
      </c>
      <c r="C24" s="18" t="s">
        <v>188</v>
      </c>
      <c r="D24" s="2">
        <v>2011</v>
      </c>
      <c r="E24" s="2" t="s">
        <v>56</v>
      </c>
      <c r="F24" s="90" t="s">
        <v>189</v>
      </c>
      <c r="G24" s="198">
        <v>15963.175999999999</v>
      </c>
      <c r="H24" s="199">
        <v>6103.5619999999999</v>
      </c>
      <c r="I24" s="199">
        <v>28200</v>
      </c>
      <c r="J24" s="200">
        <f t="shared" si="0"/>
        <v>0.21643836879432624</v>
      </c>
      <c r="K24" s="199">
        <v>755</v>
      </c>
      <c r="L24" s="202" t="s">
        <v>30</v>
      </c>
      <c r="M24" s="202">
        <v>13073</v>
      </c>
      <c r="N24" s="203">
        <f>SUM(L24:M24)*Summary!$P$29/1000</f>
        <v>4.1179949999999996</v>
      </c>
      <c r="O24" s="64" t="s">
        <v>958</v>
      </c>
      <c r="P24" s="152"/>
      <c r="Q24" s="152"/>
      <c r="R24" s="152"/>
      <c r="S24" s="117"/>
      <c r="T24" s="117"/>
      <c r="U24" s="117"/>
      <c r="V24" s="117"/>
      <c r="W24" s="117"/>
      <c r="X24" s="117"/>
      <c r="Y24" s="117"/>
      <c r="Z24" s="117"/>
      <c r="AA24" s="117"/>
      <c r="AB24" s="117"/>
      <c r="AC24" s="117"/>
      <c r="AD24" s="117"/>
      <c r="AE24" s="117"/>
      <c r="AF24" s="117"/>
      <c r="AG24" s="117"/>
      <c r="AH24" s="117"/>
      <c r="AI24" s="117"/>
    </row>
    <row r="25" spans="1:35" ht="60" x14ac:dyDescent="0.25">
      <c r="A25" s="14">
        <v>1087</v>
      </c>
      <c r="B25" s="18" t="s">
        <v>943</v>
      </c>
      <c r="C25" s="18" t="s">
        <v>190</v>
      </c>
      <c r="D25" s="2">
        <v>2012</v>
      </c>
      <c r="E25" s="2" t="s">
        <v>53</v>
      </c>
      <c r="F25" s="90" t="s">
        <v>191</v>
      </c>
      <c r="G25" s="198">
        <v>21700</v>
      </c>
      <c r="H25" s="199">
        <v>11392.5</v>
      </c>
      <c r="I25" s="199">
        <v>31000</v>
      </c>
      <c r="J25" s="200">
        <f t="shared" si="0"/>
        <v>0.36749999999999999</v>
      </c>
      <c r="K25" s="199">
        <v>1050</v>
      </c>
      <c r="L25" s="202" t="s">
        <v>30</v>
      </c>
      <c r="M25" s="202">
        <v>31102</v>
      </c>
      <c r="N25" s="203">
        <f>SUM(L25:M25)*Summary!$P$29/1000</f>
        <v>9.7971299999999992</v>
      </c>
      <c r="O25" s="64" t="s">
        <v>958</v>
      </c>
      <c r="P25" s="152"/>
      <c r="Q25" s="152"/>
      <c r="R25" s="152"/>
      <c r="S25" s="117"/>
      <c r="T25" s="117"/>
      <c r="U25" s="117"/>
      <c r="V25" s="117"/>
      <c r="W25" s="117"/>
      <c r="X25" s="117"/>
      <c r="Y25" s="117"/>
      <c r="Z25" s="117"/>
      <c r="AA25" s="117"/>
      <c r="AB25" s="117"/>
      <c r="AC25" s="117"/>
      <c r="AD25" s="117"/>
      <c r="AE25" s="117"/>
      <c r="AF25" s="117"/>
      <c r="AG25" s="117"/>
      <c r="AH25" s="117"/>
      <c r="AI25" s="117"/>
    </row>
    <row r="26" spans="1:35" ht="45" x14ac:dyDescent="0.25">
      <c r="A26" s="14">
        <v>1090</v>
      </c>
      <c r="B26" s="18" t="s">
        <v>192</v>
      </c>
      <c r="C26" s="18" t="s">
        <v>193</v>
      </c>
      <c r="D26" s="2">
        <v>2017</v>
      </c>
      <c r="E26" s="2" t="s">
        <v>34</v>
      </c>
      <c r="F26" s="90" t="s">
        <v>194</v>
      </c>
      <c r="G26" s="198">
        <v>211901.66</v>
      </c>
      <c r="H26" s="199">
        <v>182928.95</v>
      </c>
      <c r="I26" s="207">
        <v>212000</v>
      </c>
      <c r="J26" s="200">
        <f t="shared" si="0"/>
        <v>0.86287240566037737</v>
      </c>
      <c r="K26" s="199">
        <v>5574</v>
      </c>
      <c r="L26" s="202">
        <v>96193</v>
      </c>
      <c r="M26" s="202">
        <v>239521</v>
      </c>
      <c r="N26" s="203">
        <f>SUM(L26:M26)*Summary!$P$29/1000</f>
        <v>105.74991</v>
      </c>
      <c r="O26" s="64" t="s">
        <v>958</v>
      </c>
      <c r="P26" s="152"/>
      <c r="Q26" s="152"/>
      <c r="R26" s="152"/>
      <c r="S26" s="117"/>
      <c r="T26" s="117"/>
      <c r="U26" s="117"/>
      <c r="V26" s="117"/>
      <c r="W26" s="117"/>
      <c r="X26" s="117"/>
      <c r="Y26" s="117"/>
      <c r="Z26" s="117"/>
      <c r="AA26" s="117"/>
      <c r="AB26" s="117"/>
      <c r="AC26" s="117"/>
      <c r="AD26" s="117"/>
      <c r="AE26" s="117"/>
      <c r="AF26" s="117"/>
      <c r="AG26" s="117"/>
      <c r="AH26" s="117"/>
      <c r="AI26" s="117"/>
    </row>
    <row r="27" spans="1:35" ht="45" x14ac:dyDescent="0.25">
      <c r="A27" s="2">
        <v>1098</v>
      </c>
      <c r="B27" s="2" t="s">
        <v>195</v>
      </c>
      <c r="C27" s="2" t="s">
        <v>196</v>
      </c>
      <c r="D27" s="2">
        <v>2017</v>
      </c>
      <c r="E27" s="2">
        <v>2017</v>
      </c>
      <c r="F27" s="276" t="s">
        <v>197</v>
      </c>
      <c r="G27" s="198">
        <v>4000</v>
      </c>
      <c r="H27" s="202">
        <v>3600</v>
      </c>
      <c r="I27" s="202">
        <v>5750</v>
      </c>
      <c r="J27" s="200">
        <f t="shared" si="0"/>
        <v>0.62608695652173918</v>
      </c>
      <c r="K27" s="202">
        <v>1130</v>
      </c>
      <c r="L27" s="202" t="s">
        <v>30</v>
      </c>
      <c r="M27" s="202">
        <v>116452</v>
      </c>
      <c r="N27" s="203">
        <f>SUM(L27:M27)*Summary!$P$29/1000</f>
        <v>36.682379999999995</v>
      </c>
      <c r="O27" s="64" t="s">
        <v>958</v>
      </c>
      <c r="P27" s="152"/>
      <c r="Q27" s="152"/>
      <c r="R27" s="152"/>
      <c r="S27" s="117"/>
      <c r="T27" s="117"/>
      <c r="U27" s="117"/>
      <c r="V27" s="117"/>
      <c r="W27" s="117"/>
      <c r="X27" s="117"/>
      <c r="Y27" s="117"/>
      <c r="Z27" s="117"/>
      <c r="AA27" s="117"/>
      <c r="AB27" s="117"/>
      <c r="AC27" s="117"/>
      <c r="AD27" s="117"/>
      <c r="AE27" s="117"/>
      <c r="AF27" s="117"/>
      <c r="AG27" s="117"/>
      <c r="AH27" s="117"/>
      <c r="AI27" s="117"/>
    </row>
    <row r="28" spans="1:35" ht="60" x14ac:dyDescent="0.25">
      <c r="A28" s="2">
        <v>1102</v>
      </c>
      <c r="B28" s="18" t="s">
        <v>947</v>
      </c>
      <c r="C28" s="18" t="s">
        <v>198</v>
      </c>
      <c r="D28" s="2">
        <v>2018</v>
      </c>
      <c r="E28" s="2" t="s">
        <v>35</v>
      </c>
      <c r="F28" s="90" t="s">
        <v>199</v>
      </c>
      <c r="G28" s="198">
        <v>30000</v>
      </c>
      <c r="H28" s="199">
        <v>8300.3179999999993</v>
      </c>
      <c r="I28" s="199">
        <v>34700</v>
      </c>
      <c r="J28" s="200">
        <f t="shared" si="0"/>
        <v>0.23920224783861668</v>
      </c>
      <c r="K28" s="199">
        <v>1200</v>
      </c>
      <c r="L28" s="202" t="s">
        <v>30</v>
      </c>
      <c r="M28" s="202">
        <v>21844</v>
      </c>
      <c r="N28" s="203">
        <f>SUM(L28:M28)*Summary!$P$29/1000</f>
        <v>6.8808599999999993</v>
      </c>
      <c r="O28" s="64" t="s">
        <v>958</v>
      </c>
      <c r="P28" s="152"/>
      <c r="Q28" s="152"/>
      <c r="R28" s="152"/>
      <c r="S28" s="117"/>
      <c r="T28" s="117"/>
      <c r="U28" s="117"/>
      <c r="V28" s="117"/>
      <c r="W28" s="117"/>
      <c r="X28" s="117"/>
      <c r="Y28" s="117"/>
      <c r="Z28" s="117"/>
      <c r="AA28" s="117"/>
      <c r="AB28" s="117"/>
      <c r="AC28" s="117"/>
      <c r="AD28" s="117"/>
      <c r="AE28" s="117"/>
      <c r="AF28" s="117"/>
      <c r="AG28" s="117"/>
      <c r="AH28" s="117"/>
      <c r="AI28" s="117"/>
    </row>
    <row r="29" spans="1:35" ht="75" x14ac:dyDescent="0.25">
      <c r="A29" s="14">
        <v>1105</v>
      </c>
      <c r="B29" s="18" t="s">
        <v>200</v>
      </c>
      <c r="C29" s="18" t="s">
        <v>201</v>
      </c>
      <c r="D29" s="2">
        <v>2017</v>
      </c>
      <c r="E29" s="2" t="s">
        <v>47</v>
      </c>
      <c r="F29" s="90" t="s">
        <v>202</v>
      </c>
      <c r="G29" s="198">
        <v>2500</v>
      </c>
      <c r="H29" s="199">
        <v>2166.6669999999999</v>
      </c>
      <c r="I29" s="199">
        <v>3500</v>
      </c>
      <c r="J29" s="200">
        <f t="shared" si="0"/>
        <v>0.61904771428571426</v>
      </c>
      <c r="K29" s="199">
        <v>132</v>
      </c>
      <c r="L29" s="202" t="s">
        <v>30</v>
      </c>
      <c r="M29" s="202">
        <v>3808</v>
      </c>
      <c r="N29" s="203">
        <f>SUM(L29:M29)*Summary!$P$29/1000</f>
        <v>1.1995199999999999</v>
      </c>
      <c r="O29" s="64" t="s">
        <v>958</v>
      </c>
      <c r="P29" s="117"/>
      <c r="Q29" s="117"/>
      <c r="R29" s="117"/>
      <c r="S29" s="117"/>
      <c r="T29" s="117"/>
      <c r="U29" s="117"/>
      <c r="V29" s="117"/>
      <c r="W29" s="117"/>
      <c r="X29" s="117"/>
      <c r="Y29" s="117"/>
      <c r="Z29" s="117"/>
      <c r="AA29" s="117"/>
      <c r="AB29" s="117"/>
      <c r="AC29" s="117"/>
      <c r="AD29" s="117"/>
      <c r="AE29" s="117"/>
      <c r="AF29" s="117"/>
      <c r="AG29" s="117"/>
      <c r="AH29" s="117"/>
      <c r="AI29" s="117"/>
    </row>
    <row r="30" spans="1:35" ht="45" x14ac:dyDescent="0.25">
      <c r="A30" s="44">
        <v>1109</v>
      </c>
      <c r="B30" s="18" t="s">
        <v>954</v>
      </c>
      <c r="C30" s="18" t="s">
        <v>203</v>
      </c>
      <c r="D30" s="2">
        <v>2018</v>
      </c>
      <c r="E30" s="2" t="s">
        <v>36</v>
      </c>
      <c r="F30" s="277" t="s">
        <v>204</v>
      </c>
      <c r="G30" s="198">
        <v>49790</v>
      </c>
      <c r="H30" s="199">
        <v>45522.26</v>
      </c>
      <c r="I30" s="199">
        <v>128800</v>
      </c>
      <c r="J30" s="200">
        <f t="shared" si="0"/>
        <v>0.35343369565217392</v>
      </c>
      <c r="K30" s="199">
        <v>3174</v>
      </c>
      <c r="L30" s="202" t="s">
        <v>30</v>
      </c>
      <c r="M30" s="202">
        <v>36122</v>
      </c>
      <c r="N30" s="203">
        <f>SUM(L30:M30)*Summary!$P$29/1000</f>
        <v>11.37843</v>
      </c>
      <c r="O30" s="64" t="s">
        <v>958</v>
      </c>
      <c r="P30" s="117"/>
      <c r="Q30" s="117"/>
      <c r="R30" s="117"/>
      <c r="S30" s="117"/>
      <c r="T30" s="117"/>
      <c r="U30" s="117"/>
      <c r="V30" s="117"/>
      <c r="W30" s="117"/>
      <c r="X30" s="117"/>
      <c r="Y30" s="117"/>
      <c r="Z30" s="117"/>
      <c r="AA30" s="117"/>
      <c r="AB30" s="117"/>
      <c r="AC30" s="117"/>
      <c r="AD30" s="117"/>
      <c r="AE30" s="117"/>
      <c r="AF30" s="117"/>
      <c r="AG30" s="117"/>
      <c r="AH30" s="117"/>
      <c r="AI30" s="117"/>
    </row>
    <row r="31" spans="1:35" ht="45" x14ac:dyDescent="0.25">
      <c r="A31" s="44">
        <v>1112</v>
      </c>
      <c r="B31" s="18" t="s">
        <v>205</v>
      </c>
      <c r="C31" s="18" t="s">
        <v>206</v>
      </c>
      <c r="D31" s="2">
        <v>2021</v>
      </c>
      <c r="E31" s="2" t="s">
        <v>44</v>
      </c>
      <c r="F31" s="90" t="s">
        <v>207</v>
      </c>
      <c r="G31" s="198">
        <v>258000.08</v>
      </c>
      <c r="H31" s="199">
        <v>254090.99</v>
      </c>
      <c r="I31" s="199">
        <v>368500</v>
      </c>
      <c r="J31" s="200">
        <f t="shared" si="0"/>
        <v>0.68952778833107187</v>
      </c>
      <c r="K31" s="208">
        <v>9075</v>
      </c>
      <c r="L31" s="199">
        <v>402808</v>
      </c>
      <c r="M31" s="206">
        <v>153608</v>
      </c>
      <c r="N31" s="203">
        <f>SUM(L31:M31)*Summary!$P$29/1000</f>
        <v>175.27104</v>
      </c>
      <c r="O31" s="64" t="s">
        <v>958</v>
      </c>
      <c r="P31" s="117"/>
      <c r="Q31" s="117"/>
      <c r="R31" s="117"/>
      <c r="S31" s="117"/>
      <c r="T31" s="117"/>
      <c r="U31" s="117"/>
      <c r="V31" s="117"/>
      <c r="W31" s="117"/>
      <c r="X31" s="117"/>
      <c r="Y31" s="117"/>
      <c r="Z31" s="117"/>
      <c r="AA31" s="117"/>
      <c r="AB31" s="117"/>
      <c r="AC31" s="117"/>
      <c r="AD31" s="117"/>
      <c r="AE31" s="117"/>
      <c r="AF31" s="117"/>
      <c r="AG31" s="117"/>
      <c r="AH31" s="117"/>
      <c r="AI31" s="117"/>
    </row>
    <row r="32" spans="1:35" ht="75" x14ac:dyDescent="0.25">
      <c r="A32" s="14">
        <v>1113</v>
      </c>
      <c r="B32" s="18" t="s">
        <v>953</v>
      </c>
      <c r="C32" s="18" t="s">
        <v>208</v>
      </c>
      <c r="D32" s="2">
        <v>2017</v>
      </c>
      <c r="E32" s="2" t="s">
        <v>34</v>
      </c>
      <c r="F32" s="90" t="s">
        <v>209</v>
      </c>
      <c r="G32" s="198">
        <v>210300</v>
      </c>
      <c r="H32" s="199">
        <v>184233.34</v>
      </c>
      <c r="I32" s="199">
        <v>520000</v>
      </c>
      <c r="J32" s="200">
        <f t="shared" si="0"/>
        <v>0.35429488461538461</v>
      </c>
      <c r="K32" s="199">
        <v>12300</v>
      </c>
      <c r="L32" s="202" t="s">
        <v>30</v>
      </c>
      <c r="M32" s="202">
        <v>174313</v>
      </c>
      <c r="N32" s="203">
        <f>SUM(L32:M32)*Summary!$P$29/1000</f>
        <v>54.908594999999998</v>
      </c>
      <c r="O32" s="64" t="s">
        <v>958</v>
      </c>
      <c r="P32" s="117"/>
      <c r="Q32" s="117"/>
      <c r="R32" s="117"/>
      <c r="S32" s="117"/>
      <c r="T32" s="117"/>
      <c r="U32" s="117"/>
      <c r="V32" s="117"/>
      <c r="W32" s="117"/>
      <c r="X32" s="117"/>
      <c r="Y32" s="117"/>
      <c r="Z32" s="117"/>
      <c r="AA32" s="117"/>
      <c r="AB32" s="117"/>
      <c r="AC32" s="117"/>
      <c r="AD32" s="117"/>
      <c r="AE32" s="117"/>
      <c r="AF32" s="117"/>
      <c r="AG32" s="117"/>
      <c r="AH32" s="117"/>
      <c r="AI32" s="117"/>
    </row>
    <row r="33" spans="1:35" ht="45" x14ac:dyDescent="0.25">
      <c r="A33" s="14">
        <v>1114</v>
      </c>
      <c r="B33" s="18" t="s">
        <v>210</v>
      </c>
      <c r="C33" s="18" t="s">
        <v>211</v>
      </c>
      <c r="D33" s="2">
        <v>2018</v>
      </c>
      <c r="E33" s="2" t="s">
        <v>36</v>
      </c>
      <c r="F33" s="90" t="s">
        <v>212</v>
      </c>
      <c r="G33" s="198">
        <v>26000</v>
      </c>
      <c r="H33" s="199">
        <v>22783.02</v>
      </c>
      <c r="I33" s="199">
        <v>27000</v>
      </c>
      <c r="J33" s="200">
        <f t="shared" si="0"/>
        <v>0.84381555555555554</v>
      </c>
      <c r="K33" s="199">
        <v>854</v>
      </c>
      <c r="L33" s="202" t="s">
        <v>30</v>
      </c>
      <c r="M33" s="202">
        <v>3603</v>
      </c>
      <c r="N33" s="203">
        <f>SUM(L33:M33)*Summary!$P$29/1000</f>
        <v>1.1349449999999999</v>
      </c>
      <c r="O33" s="64" t="s">
        <v>958</v>
      </c>
      <c r="P33" s="117"/>
      <c r="Q33" s="117"/>
      <c r="R33" s="117"/>
      <c r="S33" s="117"/>
      <c r="T33" s="117"/>
      <c r="U33" s="117"/>
      <c r="V33" s="117"/>
      <c r="W33" s="117"/>
      <c r="X33" s="117"/>
      <c r="Y33" s="117"/>
      <c r="Z33" s="117"/>
      <c r="AA33" s="117"/>
      <c r="AB33" s="117"/>
      <c r="AC33" s="117"/>
      <c r="AD33" s="117"/>
      <c r="AE33" s="117"/>
      <c r="AF33" s="117"/>
      <c r="AG33" s="117"/>
      <c r="AH33" s="117"/>
      <c r="AI33" s="117"/>
    </row>
    <row r="34" spans="1:35" ht="45" x14ac:dyDescent="0.25">
      <c r="A34" s="14">
        <v>1116</v>
      </c>
      <c r="B34" s="2" t="s">
        <v>213</v>
      </c>
      <c r="C34" s="2" t="s">
        <v>214</v>
      </c>
      <c r="D34" s="2">
        <v>2019</v>
      </c>
      <c r="E34" s="2" t="s">
        <v>35</v>
      </c>
      <c r="F34" s="90" t="s">
        <v>215</v>
      </c>
      <c r="G34" s="198">
        <v>246830</v>
      </c>
      <c r="H34" s="199">
        <v>207736.92199999999</v>
      </c>
      <c r="I34" s="199">
        <v>261362</v>
      </c>
      <c r="J34" s="200">
        <f t="shared" si="0"/>
        <v>0.79482450394472026</v>
      </c>
      <c r="K34" s="199">
        <v>8572</v>
      </c>
      <c r="L34" s="202">
        <v>95385</v>
      </c>
      <c r="M34" s="202">
        <v>252090</v>
      </c>
      <c r="N34" s="203">
        <f>SUM(L34:M34)*Summary!$P$29/1000</f>
        <v>109.45462499999999</v>
      </c>
      <c r="O34" s="64" t="s">
        <v>958</v>
      </c>
      <c r="P34" s="117"/>
      <c r="Q34" s="117"/>
      <c r="R34" s="117"/>
      <c r="S34" s="117"/>
      <c r="T34" s="117"/>
      <c r="U34" s="117"/>
      <c r="V34" s="117"/>
      <c r="W34" s="117"/>
      <c r="X34" s="117"/>
      <c r="Y34" s="117"/>
      <c r="Z34" s="117"/>
      <c r="AA34" s="117"/>
      <c r="AB34" s="117"/>
      <c r="AC34" s="117"/>
      <c r="AD34" s="117"/>
      <c r="AE34" s="117"/>
      <c r="AF34" s="117"/>
      <c r="AG34" s="117"/>
      <c r="AH34" s="117"/>
      <c r="AI34" s="117"/>
    </row>
    <row r="35" spans="1:35" ht="60" x14ac:dyDescent="0.25">
      <c r="A35" s="44">
        <v>1117</v>
      </c>
      <c r="B35" s="46" t="s">
        <v>216</v>
      </c>
      <c r="C35" s="18" t="s">
        <v>217</v>
      </c>
      <c r="D35" s="2">
        <v>2018</v>
      </c>
      <c r="E35" s="2" t="s">
        <v>36</v>
      </c>
      <c r="F35" s="90" t="s">
        <v>218</v>
      </c>
      <c r="G35" s="198">
        <v>319500</v>
      </c>
      <c r="H35" s="199">
        <v>287594.12</v>
      </c>
      <c r="I35" s="199">
        <v>319500</v>
      </c>
      <c r="J35" s="200">
        <f t="shared" si="0"/>
        <v>0.90013809076682316</v>
      </c>
      <c r="K35" s="199">
        <v>10300</v>
      </c>
      <c r="L35" s="202" t="s">
        <v>30</v>
      </c>
      <c r="M35" s="202">
        <v>203971</v>
      </c>
      <c r="N35" s="203">
        <f>SUM(L35:M35)*Summary!$P$29/1000</f>
        <v>64.250865000000005</v>
      </c>
      <c r="O35" s="64" t="s">
        <v>958</v>
      </c>
      <c r="P35" s="117"/>
      <c r="Q35" s="117"/>
      <c r="R35" s="117"/>
      <c r="S35" s="117"/>
      <c r="T35" s="117"/>
      <c r="U35" s="117"/>
      <c r="V35" s="117"/>
      <c r="W35" s="117"/>
      <c r="X35" s="117"/>
      <c r="Y35" s="117"/>
      <c r="Z35" s="117"/>
      <c r="AA35" s="117"/>
      <c r="AB35" s="117"/>
      <c r="AC35" s="117"/>
      <c r="AD35" s="117"/>
      <c r="AE35" s="117"/>
      <c r="AF35" s="117"/>
      <c r="AG35" s="117"/>
      <c r="AH35" s="117"/>
      <c r="AI35" s="117"/>
    </row>
    <row r="36" spans="1:35" ht="90" x14ac:dyDescent="0.25">
      <c r="A36" s="14">
        <v>1119</v>
      </c>
      <c r="B36" s="2" t="s">
        <v>1004</v>
      </c>
      <c r="C36" s="2" t="s">
        <v>219</v>
      </c>
      <c r="D36" s="2">
        <v>2019</v>
      </c>
      <c r="E36" s="2" t="s">
        <v>44</v>
      </c>
      <c r="F36" s="90" t="s">
        <v>220</v>
      </c>
      <c r="G36" s="198">
        <v>555000</v>
      </c>
      <c r="H36" s="199">
        <v>543999.86</v>
      </c>
      <c r="I36" s="207">
        <v>755000</v>
      </c>
      <c r="J36" s="200">
        <f t="shared" si="0"/>
        <v>0.72052961589403974</v>
      </c>
      <c r="K36" s="199">
        <v>16863</v>
      </c>
      <c r="L36" s="202">
        <v>643965</v>
      </c>
      <c r="M36" s="202">
        <v>716867</v>
      </c>
      <c r="N36" s="203">
        <f>SUM(L36:M36)*Summary!$P$29/1000</f>
        <v>428.66208</v>
      </c>
      <c r="O36" s="64" t="s">
        <v>958</v>
      </c>
      <c r="P36" s="117"/>
      <c r="Q36" s="117"/>
      <c r="R36" s="117"/>
      <c r="S36" s="117"/>
      <c r="T36" s="117"/>
      <c r="U36" s="117"/>
      <c r="V36" s="117"/>
      <c r="W36" s="117"/>
      <c r="X36" s="117"/>
      <c r="Y36" s="117"/>
      <c r="Z36" s="117"/>
      <c r="AA36" s="117"/>
      <c r="AB36" s="117"/>
      <c r="AC36" s="117"/>
      <c r="AD36" s="117"/>
      <c r="AE36" s="117"/>
      <c r="AF36" s="117"/>
      <c r="AG36" s="117"/>
      <c r="AH36" s="117"/>
      <c r="AI36" s="117"/>
    </row>
    <row r="37" spans="1:35" ht="45" x14ac:dyDescent="0.25">
      <c r="A37" s="14">
        <v>1123</v>
      </c>
      <c r="B37" s="46" t="s">
        <v>221</v>
      </c>
      <c r="C37" s="18" t="s">
        <v>222</v>
      </c>
      <c r="D37" s="2">
        <v>2018</v>
      </c>
      <c r="E37" s="2" t="s">
        <v>36</v>
      </c>
      <c r="F37" s="90" t="s">
        <v>223</v>
      </c>
      <c r="G37" s="198">
        <v>74471</v>
      </c>
      <c r="H37" s="199">
        <v>67062.92</v>
      </c>
      <c r="I37" s="209">
        <v>84003.255999999994</v>
      </c>
      <c r="J37" s="200">
        <f t="shared" si="0"/>
        <v>0.79833715016951257</v>
      </c>
      <c r="K37" s="199">
        <v>1750</v>
      </c>
      <c r="L37" s="202" t="s">
        <v>30</v>
      </c>
      <c r="M37" s="202" t="s">
        <v>30</v>
      </c>
      <c r="N37" s="203">
        <f>SUM(L37:M37)*Summary!$P$29/1000</f>
        <v>0</v>
      </c>
      <c r="O37" s="64" t="s">
        <v>959</v>
      </c>
      <c r="P37" s="117"/>
      <c r="Q37" s="117"/>
      <c r="R37" s="117"/>
      <c r="S37" s="117"/>
      <c r="T37" s="117"/>
      <c r="U37" s="117"/>
      <c r="V37" s="117"/>
      <c r="W37" s="117"/>
      <c r="X37" s="117"/>
      <c r="Y37" s="117"/>
      <c r="Z37" s="117"/>
      <c r="AA37" s="117"/>
      <c r="AB37" s="117"/>
      <c r="AC37" s="117"/>
      <c r="AD37" s="117"/>
      <c r="AE37" s="117"/>
      <c r="AF37" s="117"/>
      <c r="AG37" s="117"/>
      <c r="AH37" s="117"/>
      <c r="AI37" s="117"/>
    </row>
    <row r="38" spans="1:35" ht="90" x14ac:dyDescent="0.25">
      <c r="A38" s="14">
        <v>1125</v>
      </c>
      <c r="B38" s="18" t="s">
        <v>955</v>
      </c>
      <c r="C38" s="18" t="s">
        <v>224</v>
      </c>
      <c r="D38" s="2">
        <v>2017</v>
      </c>
      <c r="E38" s="2" t="s">
        <v>34</v>
      </c>
      <c r="F38" s="90" t="s">
        <v>225</v>
      </c>
      <c r="G38" s="198">
        <v>58000</v>
      </c>
      <c r="H38" s="199">
        <v>51371.44</v>
      </c>
      <c r="I38" s="199">
        <v>58300</v>
      </c>
      <c r="J38" s="200">
        <f t="shared" si="0"/>
        <v>0.88115677530017156</v>
      </c>
      <c r="K38" s="199">
        <v>1132</v>
      </c>
      <c r="L38" s="202" t="s">
        <v>30</v>
      </c>
      <c r="M38" s="202">
        <v>102340</v>
      </c>
      <c r="N38" s="203">
        <f>SUM(L38:M38)*Summary!$P$29/1000</f>
        <v>32.237099999999998</v>
      </c>
      <c r="O38" s="64" t="s">
        <v>958</v>
      </c>
      <c r="P38" s="117"/>
      <c r="Q38" s="117"/>
      <c r="R38" s="117"/>
      <c r="S38" s="117"/>
      <c r="T38" s="117"/>
      <c r="U38" s="117"/>
      <c r="V38" s="117"/>
      <c r="W38" s="117"/>
      <c r="X38" s="117"/>
      <c r="Y38" s="117"/>
      <c r="Z38" s="117"/>
      <c r="AA38" s="117"/>
      <c r="AB38" s="117"/>
      <c r="AC38" s="117"/>
      <c r="AD38" s="117"/>
      <c r="AE38" s="117"/>
      <c r="AF38" s="117"/>
      <c r="AG38" s="117"/>
      <c r="AH38" s="117"/>
      <c r="AI38" s="117"/>
    </row>
    <row r="39" spans="1:35" ht="60" x14ac:dyDescent="0.25">
      <c r="A39" s="5">
        <v>1128</v>
      </c>
      <c r="B39" s="2" t="s">
        <v>226</v>
      </c>
      <c r="C39" s="2" t="s">
        <v>227</v>
      </c>
      <c r="D39" s="2">
        <v>2017</v>
      </c>
      <c r="E39" s="2" t="s">
        <v>48</v>
      </c>
      <c r="F39" s="90" t="s">
        <v>228</v>
      </c>
      <c r="G39" s="198">
        <v>55168</v>
      </c>
      <c r="H39" s="199">
        <v>49021.071000000004</v>
      </c>
      <c r="I39" s="199">
        <v>297625</v>
      </c>
      <c r="J39" s="200">
        <f t="shared" si="0"/>
        <v>0.1647075044099118</v>
      </c>
      <c r="K39" s="199">
        <v>8736</v>
      </c>
      <c r="L39" s="202" t="s">
        <v>30</v>
      </c>
      <c r="M39" s="202">
        <v>21583</v>
      </c>
      <c r="N39" s="203">
        <f>SUM(L39:M39)*Summary!$P$29/1000</f>
        <v>6.7986450000000005</v>
      </c>
      <c r="O39" s="64" t="s">
        <v>959</v>
      </c>
      <c r="P39" s="117"/>
      <c r="Q39" s="117"/>
      <c r="R39" s="117"/>
      <c r="S39" s="117"/>
      <c r="T39" s="117"/>
      <c r="U39" s="117"/>
      <c r="V39" s="117"/>
      <c r="W39" s="117"/>
      <c r="X39" s="117"/>
      <c r="Y39" s="117"/>
      <c r="Z39" s="117"/>
      <c r="AA39" s="117"/>
      <c r="AB39" s="117"/>
      <c r="AC39" s="117"/>
      <c r="AD39" s="117"/>
      <c r="AE39" s="117"/>
      <c r="AF39" s="117"/>
      <c r="AG39" s="117"/>
      <c r="AH39" s="117"/>
      <c r="AI39" s="117"/>
    </row>
    <row r="40" spans="1:35" ht="45" x14ac:dyDescent="0.25">
      <c r="A40" s="5">
        <v>1129</v>
      </c>
      <c r="B40" s="2" t="s">
        <v>226</v>
      </c>
      <c r="C40" s="2" t="s">
        <v>229</v>
      </c>
      <c r="D40" s="2">
        <v>2021</v>
      </c>
      <c r="E40" s="2">
        <v>2020</v>
      </c>
      <c r="F40" s="90" t="s">
        <v>230</v>
      </c>
      <c r="G40" s="198">
        <v>47444</v>
      </c>
      <c r="H40" s="199">
        <v>43543.881000000001</v>
      </c>
      <c r="I40" s="199">
        <v>135000</v>
      </c>
      <c r="J40" s="200">
        <f t="shared" si="0"/>
        <v>0.32254726666666667</v>
      </c>
      <c r="K40" s="199">
        <v>4400</v>
      </c>
      <c r="L40" s="202" t="s">
        <v>30</v>
      </c>
      <c r="M40" s="202">
        <v>64290</v>
      </c>
      <c r="N40" s="203">
        <f>SUM(L40:M40)*Summary!$P$29/1000</f>
        <v>20.251349999999999</v>
      </c>
      <c r="O40" s="272" t="s">
        <v>958</v>
      </c>
      <c r="P40" s="117"/>
      <c r="Q40" s="117"/>
      <c r="R40" s="117"/>
      <c r="S40" s="117"/>
      <c r="T40" s="117"/>
      <c r="U40" s="117"/>
      <c r="V40" s="117"/>
      <c r="W40" s="117"/>
      <c r="X40" s="117"/>
      <c r="Y40" s="117"/>
      <c r="Z40" s="117"/>
      <c r="AA40" s="117"/>
      <c r="AB40" s="117"/>
      <c r="AC40" s="117"/>
      <c r="AD40" s="117"/>
      <c r="AE40" s="117"/>
      <c r="AF40" s="117"/>
      <c r="AG40" s="117"/>
      <c r="AH40" s="117"/>
      <c r="AI40" s="117"/>
    </row>
    <row r="41" spans="1:35" ht="45" x14ac:dyDescent="0.25">
      <c r="A41" s="5">
        <v>1130</v>
      </c>
      <c r="B41" s="2" t="s">
        <v>226</v>
      </c>
      <c r="C41" s="2" t="s">
        <v>231</v>
      </c>
      <c r="D41" s="2">
        <v>2019</v>
      </c>
      <c r="E41" s="2">
        <v>2017</v>
      </c>
      <c r="F41" s="276" t="s">
        <v>232</v>
      </c>
      <c r="G41" s="198">
        <v>1624</v>
      </c>
      <c r="H41" s="202">
        <v>1449.6569999999999</v>
      </c>
      <c r="I41" s="207">
        <v>2500</v>
      </c>
      <c r="J41" s="200">
        <f t="shared" si="0"/>
        <v>0.57986280000000001</v>
      </c>
      <c r="K41" s="202" t="s">
        <v>30</v>
      </c>
      <c r="L41" s="202" t="s">
        <v>30</v>
      </c>
      <c r="M41" s="202">
        <v>57986</v>
      </c>
      <c r="N41" s="203">
        <f>SUM(L41:M41)*Summary!$P$29/1000</f>
        <v>18.26559</v>
      </c>
      <c r="O41" s="64" t="s">
        <v>959</v>
      </c>
      <c r="P41" s="117"/>
      <c r="Q41" s="117"/>
      <c r="R41" s="117"/>
      <c r="S41" s="117"/>
      <c r="T41" s="117"/>
      <c r="U41" s="117"/>
      <c r="V41" s="117"/>
      <c r="W41" s="117"/>
      <c r="X41" s="117"/>
      <c r="Y41" s="117"/>
      <c r="Z41" s="117"/>
      <c r="AA41" s="117"/>
      <c r="AB41" s="117"/>
      <c r="AC41" s="117"/>
      <c r="AD41" s="117"/>
      <c r="AE41" s="117"/>
      <c r="AF41" s="117"/>
      <c r="AG41" s="117"/>
      <c r="AH41" s="117"/>
      <c r="AI41" s="117"/>
    </row>
    <row r="42" spans="1:35" ht="60" x14ac:dyDescent="0.25">
      <c r="A42" s="14">
        <v>1133</v>
      </c>
      <c r="B42" s="18" t="s">
        <v>946</v>
      </c>
      <c r="C42" s="18" t="s">
        <v>233</v>
      </c>
      <c r="D42" s="2">
        <v>2018</v>
      </c>
      <c r="E42" s="2">
        <v>2018</v>
      </c>
      <c r="F42" s="90" t="s">
        <v>234</v>
      </c>
      <c r="G42" s="198">
        <v>25900</v>
      </c>
      <c r="H42" s="199">
        <v>23932.9</v>
      </c>
      <c r="I42" s="199">
        <v>28000</v>
      </c>
      <c r="J42" s="200">
        <f t="shared" si="0"/>
        <v>0.85474642857142857</v>
      </c>
      <c r="K42" s="199">
        <v>1134</v>
      </c>
      <c r="L42" s="202" t="s">
        <v>30</v>
      </c>
      <c r="M42" s="202">
        <v>15509</v>
      </c>
      <c r="N42" s="203">
        <f>SUM(L42:M42)*Summary!$P$29/1000</f>
        <v>4.8853350000000004</v>
      </c>
      <c r="O42" s="64" t="s">
        <v>959</v>
      </c>
      <c r="P42" s="117"/>
      <c r="Q42" s="117"/>
      <c r="R42" s="117"/>
      <c r="S42" s="117"/>
      <c r="T42" s="117"/>
      <c r="U42" s="117"/>
      <c r="V42" s="117"/>
      <c r="W42" s="117"/>
      <c r="X42" s="117"/>
      <c r="Y42" s="117"/>
      <c r="Z42" s="117"/>
      <c r="AA42" s="117"/>
      <c r="AB42" s="117"/>
      <c r="AC42" s="117"/>
      <c r="AD42" s="117"/>
      <c r="AE42" s="117"/>
      <c r="AF42" s="117"/>
      <c r="AG42" s="117"/>
      <c r="AH42" s="117"/>
      <c r="AI42" s="117"/>
    </row>
    <row r="43" spans="1:35" ht="45" x14ac:dyDescent="0.25">
      <c r="A43" s="2">
        <v>1134</v>
      </c>
      <c r="B43" s="2" t="s">
        <v>235</v>
      </c>
      <c r="C43" s="2" t="s">
        <v>236</v>
      </c>
      <c r="D43" s="2">
        <v>2019</v>
      </c>
      <c r="E43" s="2" t="s">
        <v>35</v>
      </c>
      <c r="F43" s="90" t="s">
        <v>237</v>
      </c>
      <c r="G43" s="198">
        <v>286463.01699999999</v>
      </c>
      <c r="H43" s="199">
        <v>257399.65</v>
      </c>
      <c r="I43" s="199">
        <v>384286.29399999999</v>
      </c>
      <c r="J43" s="200">
        <f t="shared" si="0"/>
        <v>0.66981220516805628</v>
      </c>
      <c r="K43" s="199">
        <v>6800</v>
      </c>
      <c r="L43" s="202" t="s">
        <v>30</v>
      </c>
      <c r="M43" s="202">
        <v>176161</v>
      </c>
      <c r="N43" s="203">
        <f>SUM(L43:M43)*Summary!$P$29/1000</f>
        <v>55.490715000000002</v>
      </c>
      <c r="O43" s="272" t="s">
        <v>958</v>
      </c>
      <c r="P43" s="117"/>
      <c r="Q43" s="117"/>
      <c r="R43" s="117"/>
      <c r="S43" s="117"/>
      <c r="T43" s="117"/>
      <c r="U43" s="117"/>
      <c r="V43" s="117"/>
      <c r="W43" s="117"/>
      <c r="X43" s="117"/>
      <c r="Y43" s="117"/>
      <c r="Z43" s="117"/>
      <c r="AA43" s="117"/>
      <c r="AB43" s="117"/>
      <c r="AC43" s="117"/>
      <c r="AD43" s="117"/>
      <c r="AE43" s="117"/>
      <c r="AF43" s="117"/>
      <c r="AG43" s="117"/>
      <c r="AH43" s="117"/>
      <c r="AI43" s="117"/>
    </row>
    <row r="44" spans="1:35" ht="45" x14ac:dyDescent="0.25">
      <c r="A44" s="14">
        <v>1135</v>
      </c>
      <c r="B44" s="18" t="s">
        <v>238</v>
      </c>
      <c r="C44" s="18" t="s">
        <v>239</v>
      </c>
      <c r="D44" s="2">
        <v>2018</v>
      </c>
      <c r="E44" s="2" t="s">
        <v>40</v>
      </c>
      <c r="F44" s="90" t="s">
        <v>240</v>
      </c>
      <c r="G44" s="198">
        <v>284000</v>
      </c>
      <c r="H44" s="199">
        <v>284000</v>
      </c>
      <c r="I44" s="199">
        <v>350000</v>
      </c>
      <c r="J44" s="200">
        <f t="shared" si="0"/>
        <v>0.81142857142857139</v>
      </c>
      <c r="K44" s="202">
        <v>8036</v>
      </c>
      <c r="L44" s="202" t="s">
        <v>30</v>
      </c>
      <c r="M44" s="202">
        <v>187034.28571428571</v>
      </c>
      <c r="N44" s="203">
        <f>SUM(L44:M44)*Summary!$P$29/1000</f>
        <v>58.915799999999997</v>
      </c>
      <c r="O44" s="272" t="s">
        <v>958</v>
      </c>
      <c r="P44" s="117"/>
      <c r="Q44" s="117"/>
      <c r="R44" s="117"/>
      <c r="S44" s="117"/>
      <c r="T44" s="117"/>
      <c r="U44" s="117"/>
      <c r="V44" s="117"/>
      <c r="W44" s="117"/>
      <c r="X44" s="117"/>
      <c r="Y44" s="117"/>
      <c r="Z44" s="117"/>
      <c r="AA44" s="117"/>
      <c r="AB44" s="117"/>
      <c r="AC44" s="117"/>
      <c r="AD44" s="117"/>
      <c r="AE44" s="117"/>
      <c r="AF44" s="117"/>
      <c r="AG44" s="117"/>
      <c r="AH44" s="117"/>
      <c r="AI44" s="117"/>
    </row>
    <row r="45" spans="1:35" ht="45" x14ac:dyDescent="0.25">
      <c r="A45" s="14">
        <v>1136</v>
      </c>
      <c r="B45" s="18" t="s">
        <v>241</v>
      </c>
      <c r="C45" s="18" t="s">
        <v>242</v>
      </c>
      <c r="D45" s="2">
        <v>2018</v>
      </c>
      <c r="E45" s="2">
        <v>2018</v>
      </c>
      <c r="F45" s="90" t="s">
        <v>243</v>
      </c>
      <c r="G45" s="198">
        <v>67000</v>
      </c>
      <c r="H45" s="199">
        <v>36877.199999999997</v>
      </c>
      <c r="I45" s="199">
        <v>94000</v>
      </c>
      <c r="J45" s="200">
        <f t="shared" si="0"/>
        <v>0.39231063829787233</v>
      </c>
      <c r="K45" s="202">
        <v>5851</v>
      </c>
      <c r="L45" s="202" t="s">
        <v>30</v>
      </c>
      <c r="M45" s="202">
        <v>27545</v>
      </c>
      <c r="N45" s="203">
        <f>SUM(L45:M45)*Summary!$P$29/1000</f>
        <v>8.6766749999999995</v>
      </c>
      <c r="O45" s="272" t="s">
        <v>958</v>
      </c>
      <c r="P45" s="117"/>
      <c r="Q45" s="117"/>
      <c r="R45" s="117"/>
      <c r="S45" s="117"/>
      <c r="T45" s="117"/>
      <c r="U45" s="117"/>
      <c r="V45" s="117"/>
      <c r="W45" s="117"/>
      <c r="X45" s="117"/>
      <c r="Y45" s="117"/>
      <c r="Z45" s="117"/>
      <c r="AA45" s="117"/>
      <c r="AB45" s="117"/>
      <c r="AC45" s="117"/>
      <c r="AD45" s="117"/>
      <c r="AE45" s="117"/>
      <c r="AF45" s="117"/>
      <c r="AG45" s="117"/>
      <c r="AH45" s="117"/>
      <c r="AI45" s="117"/>
    </row>
    <row r="46" spans="1:35" ht="60" x14ac:dyDescent="0.25">
      <c r="A46" s="2">
        <v>1138</v>
      </c>
      <c r="B46" s="18" t="s">
        <v>11</v>
      </c>
      <c r="C46" s="18" t="s">
        <v>244</v>
      </c>
      <c r="D46" s="2">
        <v>2018</v>
      </c>
      <c r="E46" s="2" t="s">
        <v>36</v>
      </c>
      <c r="F46" s="93" t="s">
        <v>245</v>
      </c>
      <c r="G46" s="198">
        <v>275000</v>
      </c>
      <c r="H46" s="202">
        <v>175000.00000099998</v>
      </c>
      <c r="I46" s="202">
        <v>275000</v>
      </c>
      <c r="J46" s="200">
        <f t="shared" si="0"/>
        <v>0.63636363636727267</v>
      </c>
      <c r="K46" s="202">
        <v>10801</v>
      </c>
      <c r="L46" s="202" t="s">
        <v>30</v>
      </c>
      <c r="M46" s="202">
        <v>2033358.7272843462</v>
      </c>
      <c r="N46" s="203">
        <f>SUM(L46:M46)*Summary!$P$29/1000</f>
        <v>640.50799909456907</v>
      </c>
      <c r="O46" s="272" t="s">
        <v>958</v>
      </c>
      <c r="P46" s="117"/>
      <c r="Q46" s="117"/>
      <c r="R46" s="117"/>
      <c r="S46" s="117"/>
      <c r="T46" s="117"/>
      <c r="U46" s="117"/>
      <c r="V46" s="117"/>
      <c r="W46" s="117"/>
      <c r="X46" s="117"/>
      <c r="Y46" s="117"/>
      <c r="Z46" s="117"/>
      <c r="AA46" s="117"/>
      <c r="AB46" s="117"/>
      <c r="AC46" s="117"/>
      <c r="AD46" s="117"/>
      <c r="AE46" s="117"/>
      <c r="AF46" s="117"/>
      <c r="AG46" s="117"/>
      <c r="AH46" s="117"/>
      <c r="AI46" s="117"/>
    </row>
    <row r="47" spans="1:35" ht="60" x14ac:dyDescent="0.25">
      <c r="A47" s="2">
        <v>1139</v>
      </c>
      <c r="B47" s="2" t="s">
        <v>246</v>
      </c>
      <c r="C47" s="2" t="s">
        <v>247</v>
      </c>
      <c r="D47" s="2">
        <v>2019</v>
      </c>
      <c r="E47" s="2" t="s">
        <v>44</v>
      </c>
      <c r="F47" s="90" t="s">
        <v>248</v>
      </c>
      <c r="G47" s="198">
        <v>224600</v>
      </c>
      <c r="H47" s="199">
        <v>210721.56</v>
      </c>
      <c r="I47" s="199">
        <v>367000</v>
      </c>
      <c r="J47" s="200">
        <f t="shared" si="0"/>
        <v>0.57417318801089923</v>
      </c>
      <c r="K47" s="206">
        <v>10750</v>
      </c>
      <c r="L47" s="202" t="s">
        <v>30</v>
      </c>
      <c r="M47" s="202">
        <v>419721</v>
      </c>
      <c r="N47" s="203">
        <f>SUM(L47:M47)*Summary!$P$29/1000</f>
        <v>132.21211499999998</v>
      </c>
      <c r="O47" s="272" t="s">
        <v>958</v>
      </c>
      <c r="P47" s="117"/>
      <c r="Q47" s="117"/>
      <c r="R47" s="117"/>
      <c r="S47" s="117"/>
      <c r="T47" s="117"/>
      <c r="U47" s="117"/>
      <c r="V47" s="117"/>
      <c r="W47" s="117"/>
      <c r="X47" s="117"/>
      <c r="Y47" s="117"/>
      <c r="Z47" s="117"/>
      <c r="AA47" s="117"/>
      <c r="AB47" s="117"/>
      <c r="AC47" s="117"/>
      <c r="AD47" s="117"/>
      <c r="AE47" s="117"/>
      <c r="AF47" s="117"/>
      <c r="AG47" s="117"/>
      <c r="AH47" s="117"/>
      <c r="AI47" s="117"/>
    </row>
    <row r="48" spans="1:35" ht="30" x14ac:dyDescent="0.25">
      <c r="A48" s="14">
        <v>1143</v>
      </c>
      <c r="B48" s="18" t="s">
        <v>249</v>
      </c>
      <c r="C48" s="18" t="s">
        <v>250</v>
      </c>
      <c r="D48" s="2">
        <v>2018</v>
      </c>
      <c r="E48" s="2" t="s">
        <v>44</v>
      </c>
      <c r="F48" s="90" t="s">
        <v>251</v>
      </c>
      <c r="G48" s="198">
        <v>21300</v>
      </c>
      <c r="H48" s="199">
        <v>19170</v>
      </c>
      <c r="I48" s="199">
        <v>62000</v>
      </c>
      <c r="J48" s="200">
        <f t="shared" si="0"/>
        <v>0.30919354838709678</v>
      </c>
      <c r="K48" s="199">
        <v>1750</v>
      </c>
      <c r="L48" s="199" t="s">
        <v>30</v>
      </c>
      <c r="M48" s="199">
        <v>56814</v>
      </c>
      <c r="N48" s="203">
        <f>SUM(L48:M48)*Summary!$P$29/1000</f>
        <v>17.896409999999999</v>
      </c>
      <c r="O48" s="272" t="s">
        <v>958</v>
      </c>
      <c r="P48" s="117"/>
      <c r="Q48" s="117"/>
      <c r="R48" s="117"/>
      <c r="S48" s="117"/>
      <c r="T48" s="117"/>
      <c r="U48" s="117"/>
      <c r="V48" s="117"/>
      <c r="W48" s="117"/>
      <c r="X48" s="117"/>
      <c r="Y48" s="117"/>
      <c r="Z48" s="117"/>
      <c r="AA48" s="117"/>
      <c r="AB48" s="117"/>
      <c r="AC48" s="117"/>
      <c r="AD48" s="117"/>
      <c r="AE48" s="117"/>
      <c r="AF48" s="117"/>
      <c r="AG48" s="117"/>
      <c r="AH48" s="117"/>
      <c r="AI48" s="117"/>
    </row>
    <row r="49" spans="1:35" ht="30" x14ac:dyDescent="0.25">
      <c r="A49" s="2">
        <v>1144</v>
      </c>
      <c r="B49" s="2" t="s">
        <v>249</v>
      </c>
      <c r="C49" s="2" t="s">
        <v>149</v>
      </c>
      <c r="D49" s="2">
        <v>2018</v>
      </c>
      <c r="E49" s="2">
        <v>2018</v>
      </c>
      <c r="F49" s="276" t="s">
        <v>252</v>
      </c>
      <c r="G49" s="198">
        <v>1620</v>
      </c>
      <c r="H49" s="202">
        <v>1458</v>
      </c>
      <c r="I49" s="202">
        <v>3240</v>
      </c>
      <c r="J49" s="200">
        <f t="shared" si="0"/>
        <v>0.45</v>
      </c>
      <c r="K49" s="199">
        <v>6300</v>
      </c>
      <c r="L49" s="199" t="s">
        <v>30</v>
      </c>
      <c r="M49" s="199">
        <v>35190</v>
      </c>
      <c r="N49" s="203">
        <f>SUM(L49:M49)*Summary!$P$29/1000</f>
        <v>11.084850000000001</v>
      </c>
      <c r="O49" s="272" t="s">
        <v>958</v>
      </c>
      <c r="P49" s="117"/>
      <c r="Q49" s="117"/>
      <c r="R49" s="117"/>
      <c r="S49" s="117"/>
      <c r="T49" s="117"/>
      <c r="U49" s="117"/>
      <c r="V49" s="117"/>
      <c r="W49" s="117"/>
      <c r="X49" s="117"/>
      <c r="Y49" s="117"/>
      <c r="Z49" s="117"/>
      <c r="AA49" s="117"/>
      <c r="AB49" s="117"/>
      <c r="AC49" s="117"/>
      <c r="AD49" s="117"/>
      <c r="AE49" s="117"/>
      <c r="AF49" s="117"/>
      <c r="AG49" s="117"/>
      <c r="AH49" s="117"/>
      <c r="AI49" s="117"/>
    </row>
    <row r="50" spans="1:35" ht="75" x14ac:dyDescent="0.25">
      <c r="A50" s="2">
        <v>1145</v>
      </c>
      <c r="B50" s="2" t="s">
        <v>253</v>
      </c>
      <c r="C50" s="2" t="s">
        <v>254</v>
      </c>
      <c r="D50" s="5">
        <v>2019</v>
      </c>
      <c r="E50" s="5" t="s">
        <v>41</v>
      </c>
      <c r="F50" s="90" t="s">
        <v>255</v>
      </c>
      <c r="G50" s="198">
        <v>636000</v>
      </c>
      <c r="H50" s="199">
        <v>581149.99</v>
      </c>
      <c r="I50" s="199">
        <v>898000</v>
      </c>
      <c r="J50" s="200">
        <f t="shared" si="0"/>
        <v>0.64716034521158128</v>
      </c>
      <c r="K50" s="199">
        <v>18559</v>
      </c>
      <c r="L50" s="199">
        <v>1426989</v>
      </c>
      <c r="M50" s="199">
        <v>492437</v>
      </c>
      <c r="N50" s="203">
        <f>SUM(L50:M50)*Summary!$P$29/1000</f>
        <v>604.61919000000012</v>
      </c>
      <c r="O50" s="272" t="s">
        <v>958</v>
      </c>
      <c r="P50" s="117"/>
      <c r="Q50" s="117"/>
      <c r="R50" s="117"/>
      <c r="S50" s="117"/>
      <c r="T50" s="117"/>
      <c r="U50" s="117"/>
      <c r="V50" s="117"/>
      <c r="W50" s="117"/>
      <c r="X50" s="117"/>
      <c r="Y50" s="117"/>
      <c r="Z50" s="117"/>
      <c r="AA50" s="117"/>
      <c r="AB50" s="117"/>
      <c r="AC50" s="117"/>
      <c r="AD50" s="117"/>
      <c r="AE50" s="117"/>
      <c r="AF50" s="117"/>
      <c r="AG50" s="117"/>
      <c r="AH50" s="117"/>
      <c r="AI50" s="117"/>
    </row>
    <row r="51" spans="1:35" ht="45" x14ac:dyDescent="0.25">
      <c r="A51" s="14">
        <v>1147</v>
      </c>
      <c r="B51" s="2" t="s">
        <v>256</v>
      </c>
      <c r="C51" s="2" t="s">
        <v>257</v>
      </c>
      <c r="D51" s="5">
        <v>2018</v>
      </c>
      <c r="E51" s="5" t="s">
        <v>35</v>
      </c>
      <c r="F51" s="276" t="s">
        <v>258</v>
      </c>
      <c r="G51" s="198">
        <v>15000</v>
      </c>
      <c r="H51" s="199">
        <v>13250</v>
      </c>
      <c r="I51" s="199">
        <v>15000</v>
      </c>
      <c r="J51" s="200">
        <f>H51/I51</f>
        <v>0.8833333333333333</v>
      </c>
      <c r="K51" s="199">
        <v>2823</v>
      </c>
      <c r="L51" s="199" t="s">
        <v>30</v>
      </c>
      <c r="M51" s="199">
        <v>229667</v>
      </c>
      <c r="N51" s="203">
        <f>SUM(L51:M51)*Summary!$P$29/1000</f>
        <v>72.34510499999999</v>
      </c>
      <c r="O51" s="272" t="s">
        <v>958</v>
      </c>
      <c r="P51" s="117"/>
      <c r="Q51" s="117"/>
      <c r="R51" s="117"/>
      <c r="S51" s="117"/>
      <c r="T51" s="117"/>
      <c r="U51" s="117"/>
      <c r="V51" s="117"/>
      <c r="W51" s="117"/>
      <c r="X51" s="117"/>
      <c r="Y51" s="117"/>
      <c r="Z51" s="117"/>
      <c r="AA51" s="117"/>
      <c r="AB51" s="117"/>
      <c r="AC51" s="117"/>
      <c r="AD51" s="117"/>
      <c r="AE51" s="117"/>
      <c r="AF51" s="117"/>
      <c r="AG51" s="117"/>
      <c r="AH51" s="117"/>
      <c r="AI51" s="117"/>
    </row>
    <row r="52" spans="1:35" ht="45" x14ac:dyDescent="0.25">
      <c r="A52" s="14">
        <v>1150</v>
      </c>
      <c r="B52" s="18" t="s">
        <v>259</v>
      </c>
      <c r="C52" s="18" t="s">
        <v>260</v>
      </c>
      <c r="D52" s="5">
        <v>2018</v>
      </c>
      <c r="E52" s="5" t="s">
        <v>41</v>
      </c>
      <c r="F52" s="90" t="s">
        <v>261</v>
      </c>
      <c r="G52" s="198">
        <v>120261</v>
      </c>
      <c r="H52" s="199">
        <v>108984.18</v>
      </c>
      <c r="I52" s="199">
        <v>230000</v>
      </c>
      <c r="J52" s="200">
        <f t="shared" si="0"/>
        <v>0.47384426086956521</v>
      </c>
      <c r="K52" s="199">
        <v>6000</v>
      </c>
      <c r="L52" s="199">
        <v>65348</v>
      </c>
      <c r="M52" s="199">
        <v>100076</v>
      </c>
      <c r="N52" s="203">
        <f>SUM(L52:M52)*Summary!$P$29/1000</f>
        <v>52.108559999999997</v>
      </c>
      <c r="O52" s="272" t="s">
        <v>958</v>
      </c>
      <c r="P52" s="117"/>
      <c r="Q52" s="117"/>
      <c r="R52" s="117"/>
      <c r="S52" s="117"/>
      <c r="T52" s="117"/>
      <c r="U52" s="117"/>
      <c r="V52" s="117"/>
      <c r="W52" s="117"/>
      <c r="X52" s="117"/>
      <c r="Y52" s="117"/>
      <c r="Z52" s="117"/>
      <c r="AA52" s="117"/>
      <c r="AB52" s="117"/>
      <c r="AC52" s="117"/>
      <c r="AD52" s="117"/>
      <c r="AE52" s="117"/>
      <c r="AF52" s="117"/>
      <c r="AG52" s="117"/>
      <c r="AH52" s="117"/>
      <c r="AI52" s="117"/>
    </row>
    <row r="53" spans="1:35" ht="60" x14ac:dyDescent="0.25">
      <c r="A53" s="2">
        <v>1152</v>
      </c>
      <c r="B53" s="2" t="s">
        <v>262</v>
      </c>
      <c r="C53" s="2" t="s">
        <v>263</v>
      </c>
      <c r="D53" s="5">
        <v>2019</v>
      </c>
      <c r="E53" s="5" t="s">
        <v>39</v>
      </c>
      <c r="F53" s="90" t="s">
        <v>264</v>
      </c>
      <c r="G53" s="198">
        <v>117250</v>
      </c>
      <c r="H53" s="199">
        <v>109743.66</v>
      </c>
      <c r="I53" s="199">
        <v>147000</v>
      </c>
      <c r="J53" s="200">
        <f t="shared" si="0"/>
        <v>0.74655551020408162</v>
      </c>
      <c r="K53" s="199">
        <v>2715</v>
      </c>
      <c r="L53" s="199" t="s">
        <v>30</v>
      </c>
      <c r="M53" s="199">
        <v>63457</v>
      </c>
      <c r="N53" s="203">
        <f>SUM(L53:M53)*Summary!$P$29/1000</f>
        <v>19.988955000000001</v>
      </c>
      <c r="O53" s="272" t="s">
        <v>958</v>
      </c>
      <c r="P53" s="117"/>
      <c r="Q53" s="117"/>
      <c r="R53" s="117"/>
      <c r="S53" s="117"/>
      <c r="T53" s="117"/>
      <c r="U53" s="117"/>
      <c r="V53" s="117"/>
      <c r="W53" s="117"/>
      <c r="X53" s="117"/>
      <c r="Y53" s="117"/>
      <c r="Z53" s="117"/>
      <c r="AA53" s="117"/>
      <c r="AB53" s="117"/>
      <c r="AC53" s="117"/>
      <c r="AD53" s="117"/>
      <c r="AE53" s="117"/>
      <c r="AF53" s="117"/>
      <c r="AG53" s="117"/>
      <c r="AH53" s="117"/>
      <c r="AI53" s="117"/>
    </row>
    <row r="54" spans="1:35" ht="45" x14ac:dyDescent="0.25">
      <c r="A54" s="2">
        <v>1154</v>
      </c>
      <c r="B54" s="2" t="s">
        <v>265</v>
      </c>
      <c r="C54" s="2" t="s">
        <v>266</v>
      </c>
      <c r="D54" s="2">
        <v>2019</v>
      </c>
      <c r="E54" s="2" t="s">
        <v>35</v>
      </c>
      <c r="F54" s="90" t="s">
        <v>267</v>
      </c>
      <c r="G54" s="198">
        <v>44830.74</v>
      </c>
      <c r="H54" s="199">
        <v>44830.74</v>
      </c>
      <c r="I54" s="199">
        <v>190000</v>
      </c>
      <c r="J54" s="200">
        <f t="shared" si="0"/>
        <v>0.23595126315789472</v>
      </c>
      <c r="K54" s="199">
        <v>2640</v>
      </c>
      <c r="L54" s="202" t="s">
        <v>30</v>
      </c>
      <c r="M54" s="202">
        <v>36752</v>
      </c>
      <c r="N54" s="203">
        <f>SUM(L54:M54)*Summary!$P$29/1000</f>
        <v>11.576879999999999</v>
      </c>
      <c r="O54" s="272" t="s">
        <v>958</v>
      </c>
      <c r="P54" s="117"/>
      <c r="Q54" s="117"/>
      <c r="R54" s="117"/>
      <c r="S54" s="117"/>
      <c r="T54" s="117"/>
      <c r="U54" s="117"/>
      <c r="V54" s="117"/>
      <c r="W54" s="117"/>
      <c r="X54" s="117"/>
      <c r="Y54" s="117"/>
      <c r="Z54" s="117"/>
      <c r="AA54" s="117"/>
      <c r="AB54" s="117"/>
      <c r="AC54" s="117"/>
      <c r="AD54" s="117"/>
      <c r="AE54" s="117"/>
      <c r="AF54" s="117"/>
      <c r="AG54" s="117"/>
      <c r="AH54" s="117"/>
      <c r="AI54" s="117"/>
    </row>
    <row r="55" spans="1:35" ht="90" x14ac:dyDescent="0.25">
      <c r="A55" s="14">
        <v>1155</v>
      </c>
      <c r="B55" s="18" t="s">
        <v>9</v>
      </c>
      <c r="C55" s="18" t="s">
        <v>268</v>
      </c>
      <c r="D55" s="2">
        <v>2018</v>
      </c>
      <c r="E55" s="2" t="s">
        <v>35</v>
      </c>
      <c r="F55" s="90" t="s">
        <v>269</v>
      </c>
      <c r="G55" s="198">
        <v>250000</v>
      </c>
      <c r="H55" s="199">
        <v>250000</v>
      </c>
      <c r="I55" s="199">
        <v>250000</v>
      </c>
      <c r="J55" s="200">
        <f t="shared" si="0"/>
        <v>1</v>
      </c>
      <c r="K55" s="199">
        <v>6000</v>
      </c>
      <c r="L55" s="202" t="s">
        <v>30</v>
      </c>
      <c r="M55" s="202">
        <v>210000</v>
      </c>
      <c r="N55" s="203">
        <f>SUM(L55:M55)*Summary!$P$29/1000</f>
        <v>66.150000000000006</v>
      </c>
      <c r="O55" s="272" t="s">
        <v>958</v>
      </c>
      <c r="P55" s="117"/>
      <c r="Q55" s="117"/>
      <c r="R55" s="117"/>
      <c r="S55" s="117"/>
      <c r="T55" s="117"/>
      <c r="U55" s="117"/>
      <c r="V55" s="117"/>
      <c r="W55" s="117"/>
      <c r="X55" s="117"/>
      <c r="Y55" s="117"/>
      <c r="Z55" s="117"/>
      <c r="AA55" s="117"/>
      <c r="AB55" s="117"/>
      <c r="AC55" s="117"/>
      <c r="AD55" s="117"/>
      <c r="AE55" s="117"/>
      <c r="AF55" s="117"/>
      <c r="AG55" s="117"/>
      <c r="AH55" s="117"/>
      <c r="AI55" s="117"/>
    </row>
    <row r="56" spans="1:35" ht="105" x14ac:dyDescent="0.25">
      <c r="A56" s="2">
        <v>1157</v>
      </c>
      <c r="B56" s="2" t="s">
        <v>8</v>
      </c>
      <c r="C56" s="2" t="s">
        <v>270</v>
      </c>
      <c r="D56" s="2">
        <v>2019</v>
      </c>
      <c r="E56" s="2">
        <v>2019</v>
      </c>
      <c r="F56" s="90" t="s">
        <v>271</v>
      </c>
      <c r="G56" s="198">
        <v>32000</v>
      </c>
      <c r="H56" s="210">
        <v>29793.119999999999</v>
      </c>
      <c r="I56" s="199">
        <v>44200</v>
      </c>
      <c r="J56" s="200">
        <f t="shared" si="0"/>
        <v>0.67405248868778278</v>
      </c>
      <c r="K56" s="199">
        <v>1100</v>
      </c>
      <c r="L56" s="202" t="s">
        <v>30</v>
      </c>
      <c r="M56" s="202">
        <v>29658</v>
      </c>
      <c r="N56" s="203">
        <f>SUM(L56:M56)*Summary!$P$29/1000</f>
        <v>9.342270000000001</v>
      </c>
      <c r="O56" s="272" t="s">
        <v>958</v>
      </c>
      <c r="P56" s="117"/>
      <c r="Q56" s="117"/>
      <c r="R56" s="117"/>
      <c r="S56" s="117"/>
      <c r="T56" s="117"/>
      <c r="U56" s="117"/>
      <c r="V56" s="117"/>
      <c r="W56" s="117"/>
      <c r="X56" s="117"/>
      <c r="Y56" s="117"/>
      <c r="Z56" s="117"/>
      <c r="AA56" s="117"/>
      <c r="AB56" s="117"/>
      <c r="AC56" s="117"/>
      <c r="AD56" s="117"/>
      <c r="AE56" s="117"/>
      <c r="AF56" s="117"/>
      <c r="AG56" s="117"/>
      <c r="AH56" s="117"/>
      <c r="AI56" s="117"/>
    </row>
    <row r="57" spans="1:35" ht="30" x14ac:dyDescent="0.25">
      <c r="A57" s="2">
        <v>1159</v>
      </c>
      <c r="B57" s="16" t="s">
        <v>272</v>
      </c>
      <c r="C57" s="2" t="s">
        <v>273</v>
      </c>
      <c r="D57" s="2">
        <v>2018</v>
      </c>
      <c r="E57" s="45">
        <v>2018</v>
      </c>
      <c r="F57" s="276" t="s">
        <v>274</v>
      </c>
      <c r="G57" s="198">
        <v>600</v>
      </c>
      <c r="H57" s="202">
        <v>539.99900000000002</v>
      </c>
      <c r="I57" s="202">
        <v>600</v>
      </c>
      <c r="J57" s="200">
        <f t="shared" si="0"/>
        <v>0.89999833333333334</v>
      </c>
      <c r="K57" s="202">
        <v>3300</v>
      </c>
      <c r="L57" s="202" t="s">
        <v>30</v>
      </c>
      <c r="M57" s="202">
        <v>45000</v>
      </c>
      <c r="N57" s="203">
        <f>SUM(L57:M57)*Summary!$P$29/1000</f>
        <v>14.175000000000001</v>
      </c>
      <c r="O57" s="272" t="s">
        <v>958</v>
      </c>
      <c r="P57" s="117"/>
      <c r="Q57" s="117"/>
      <c r="R57" s="117"/>
      <c r="S57" s="117"/>
      <c r="T57" s="117"/>
      <c r="U57" s="117"/>
      <c r="V57" s="117"/>
      <c r="W57" s="117"/>
      <c r="X57" s="117"/>
      <c r="Y57" s="117"/>
      <c r="Z57" s="117"/>
      <c r="AA57" s="117"/>
      <c r="AB57" s="117"/>
      <c r="AC57" s="117"/>
      <c r="AD57" s="117"/>
      <c r="AE57" s="117"/>
      <c r="AF57" s="117"/>
      <c r="AG57" s="117"/>
      <c r="AH57" s="117"/>
      <c r="AI57" s="117"/>
    </row>
    <row r="58" spans="1:35" ht="45" x14ac:dyDescent="0.25">
      <c r="A58" s="2">
        <v>1163</v>
      </c>
      <c r="B58" s="2" t="s">
        <v>275</v>
      </c>
      <c r="C58" s="2" t="s">
        <v>276</v>
      </c>
      <c r="D58" s="2">
        <v>2019</v>
      </c>
      <c r="E58" s="2" t="s">
        <v>44</v>
      </c>
      <c r="F58" s="90" t="s">
        <v>277</v>
      </c>
      <c r="G58" s="198">
        <v>83155</v>
      </c>
      <c r="H58" s="199">
        <v>76204.479999999996</v>
      </c>
      <c r="I58" s="199">
        <v>122600</v>
      </c>
      <c r="J58" s="200">
        <f t="shared" si="0"/>
        <v>0.62156998368678629</v>
      </c>
      <c r="K58" s="199">
        <v>4800</v>
      </c>
      <c r="L58" s="202" t="s">
        <v>30</v>
      </c>
      <c r="M58" s="202">
        <v>129806</v>
      </c>
      <c r="N58" s="203">
        <f>SUM(L58:M58)*Summary!$P$29/1000</f>
        <v>40.888889999999996</v>
      </c>
      <c r="O58" s="272" t="s">
        <v>958</v>
      </c>
      <c r="P58" s="117"/>
      <c r="Q58" s="117"/>
      <c r="R58" s="117"/>
      <c r="S58" s="117"/>
      <c r="T58" s="117"/>
      <c r="U58" s="117"/>
      <c r="V58" s="117"/>
      <c r="W58" s="117"/>
      <c r="X58" s="117"/>
      <c r="Y58" s="117"/>
      <c r="Z58" s="117"/>
      <c r="AA58" s="117"/>
      <c r="AB58" s="117"/>
      <c r="AC58" s="117"/>
      <c r="AD58" s="117"/>
      <c r="AE58" s="117"/>
      <c r="AF58" s="117"/>
      <c r="AG58" s="117"/>
      <c r="AH58" s="117"/>
      <c r="AI58" s="117"/>
    </row>
    <row r="59" spans="1:35" ht="90" x14ac:dyDescent="0.25">
      <c r="A59" s="2">
        <v>1164</v>
      </c>
      <c r="B59" s="2" t="s">
        <v>405</v>
      </c>
      <c r="C59" s="2" t="s">
        <v>278</v>
      </c>
      <c r="D59" s="2">
        <v>2019</v>
      </c>
      <c r="E59" s="2" t="s">
        <v>44</v>
      </c>
      <c r="F59" s="90" t="s">
        <v>279</v>
      </c>
      <c r="G59" s="198">
        <v>280320</v>
      </c>
      <c r="H59" s="199">
        <v>261046</v>
      </c>
      <c r="I59" s="199">
        <v>390500</v>
      </c>
      <c r="J59" s="200">
        <f t="shared" si="0"/>
        <v>0.66849167733674775</v>
      </c>
      <c r="K59" s="199">
        <v>8682</v>
      </c>
      <c r="L59" s="202" t="s">
        <v>30</v>
      </c>
      <c r="M59" s="202">
        <v>278585</v>
      </c>
      <c r="N59" s="203">
        <f>SUM(L59:M59)*Summary!$P$29/1000</f>
        <v>87.754274999999993</v>
      </c>
      <c r="O59" s="272" t="s">
        <v>958</v>
      </c>
      <c r="P59" s="117"/>
      <c r="Q59" s="117"/>
      <c r="R59" s="117"/>
      <c r="S59" s="117"/>
      <c r="T59" s="117"/>
      <c r="U59" s="117"/>
      <c r="V59" s="117"/>
      <c r="W59" s="117"/>
      <c r="X59" s="117"/>
      <c r="Y59" s="117"/>
      <c r="Z59" s="117"/>
      <c r="AA59" s="117"/>
      <c r="AB59" s="117"/>
      <c r="AC59" s="117"/>
      <c r="AD59" s="117"/>
      <c r="AE59" s="117"/>
      <c r="AF59" s="117"/>
      <c r="AG59" s="117"/>
      <c r="AH59" s="117"/>
      <c r="AI59" s="117"/>
    </row>
    <row r="60" spans="1:35" ht="90" x14ac:dyDescent="0.25">
      <c r="A60" s="2">
        <v>1166</v>
      </c>
      <c r="B60" s="2" t="s">
        <v>280</v>
      </c>
      <c r="C60" s="2" t="s">
        <v>281</v>
      </c>
      <c r="D60" s="2">
        <v>2019</v>
      </c>
      <c r="E60" s="2" t="s">
        <v>39</v>
      </c>
      <c r="F60" s="90" t="s">
        <v>282</v>
      </c>
      <c r="G60" s="198">
        <v>129500</v>
      </c>
      <c r="H60" s="199">
        <v>124827.25</v>
      </c>
      <c r="I60" s="199">
        <v>131800</v>
      </c>
      <c r="J60" s="200">
        <f t="shared" si="0"/>
        <v>0.9470959787556904</v>
      </c>
      <c r="K60" s="199">
        <v>2098</v>
      </c>
      <c r="L60" s="202" t="s">
        <v>30</v>
      </c>
      <c r="M60" s="202">
        <v>121207</v>
      </c>
      <c r="N60" s="203">
        <f>SUM(L60:M60)*Summary!$P$29/1000</f>
        <v>38.180205000000001</v>
      </c>
      <c r="O60" s="272" t="s">
        <v>958</v>
      </c>
      <c r="P60" s="117"/>
      <c r="Q60" s="117"/>
      <c r="R60" s="117"/>
      <c r="S60" s="117"/>
      <c r="T60" s="117"/>
      <c r="U60" s="117"/>
      <c r="V60" s="117"/>
      <c r="W60" s="117"/>
      <c r="X60" s="117"/>
      <c r="Y60" s="117"/>
      <c r="Z60" s="117"/>
      <c r="AA60" s="117"/>
      <c r="AB60" s="117"/>
      <c r="AC60" s="117"/>
      <c r="AD60" s="117"/>
      <c r="AE60" s="117"/>
      <c r="AF60" s="117"/>
      <c r="AG60" s="117"/>
      <c r="AH60" s="117"/>
      <c r="AI60" s="117"/>
    </row>
    <row r="61" spans="1:35" ht="90" x14ac:dyDescent="0.25">
      <c r="A61" s="47">
        <v>1167</v>
      </c>
      <c r="B61" s="46" t="s">
        <v>283</v>
      </c>
      <c r="C61" s="18" t="s">
        <v>284</v>
      </c>
      <c r="D61" s="2">
        <v>2018</v>
      </c>
      <c r="E61" s="2" t="s">
        <v>39</v>
      </c>
      <c r="F61" s="90" t="s">
        <v>285</v>
      </c>
      <c r="G61" s="198">
        <v>150000</v>
      </c>
      <c r="H61" s="199">
        <v>150000</v>
      </c>
      <c r="I61" s="199">
        <v>157800</v>
      </c>
      <c r="J61" s="200">
        <f t="shared" si="0"/>
        <v>0.95057034220532322</v>
      </c>
      <c r="K61" s="199">
        <v>3880</v>
      </c>
      <c r="L61" s="202" t="s">
        <v>30</v>
      </c>
      <c r="M61" s="202">
        <v>29875</v>
      </c>
      <c r="N61" s="203">
        <f>SUM(L61:M61)*Summary!$P$29/1000</f>
        <v>9.4106249999999996</v>
      </c>
      <c r="O61" s="64" t="s">
        <v>959</v>
      </c>
      <c r="P61" s="117"/>
      <c r="Q61" s="117"/>
      <c r="R61" s="117"/>
      <c r="S61" s="117"/>
      <c r="T61" s="117"/>
      <c r="U61" s="117"/>
      <c r="V61" s="117"/>
      <c r="W61" s="117"/>
      <c r="X61" s="117"/>
      <c r="Y61" s="117"/>
      <c r="Z61" s="117"/>
      <c r="AA61" s="117"/>
      <c r="AB61" s="117"/>
      <c r="AC61" s="117"/>
      <c r="AD61" s="117"/>
      <c r="AE61" s="117"/>
      <c r="AF61" s="117"/>
      <c r="AG61" s="117"/>
      <c r="AH61" s="117"/>
      <c r="AI61" s="117"/>
    </row>
    <row r="62" spans="1:35" ht="60" x14ac:dyDescent="0.25">
      <c r="A62" s="47">
        <v>1168</v>
      </c>
      <c r="B62" s="67" t="s">
        <v>283</v>
      </c>
      <c r="C62" s="20" t="s">
        <v>286</v>
      </c>
      <c r="D62" s="5">
        <v>2018</v>
      </c>
      <c r="E62" s="5" t="s">
        <v>44</v>
      </c>
      <c r="F62" s="278" t="s">
        <v>287</v>
      </c>
      <c r="G62" s="198">
        <v>500000</v>
      </c>
      <c r="H62" s="199">
        <v>500000</v>
      </c>
      <c r="I62" s="199">
        <v>520100</v>
      </c>
      <c r="J62" s="200">
        <f t="shared" si="0"/>
        <v>0.9613535858488752</v>
      </c>
      <c r="K62" s="199">
        <v>7800</v>
      </c>
      <c r="L62" s="202" t="s">
        <v>30</v>
      </c>
      <c r="M62" s="202">
        <v>489271.29398192657</v>
      </c>
      <c r="N62" s="203">
        <f>SUM(L62:M62)*Summary!$P$29/1000</f>
        <v>154.12045760430686</v>
      </c>
      <c r="O62" s="273" t="s">
        <v>958</v>
      </c>
      <c r="P62" s="117"/>
      <c r="Q62" s="117"/>
      <c r="R62" s="117"/>
      <c r="S62" s="117"/>
      <c r="T62" s="117"/>
      <c r="U62" s="117"/>
      <c r="V62" s="117"/>
      <c r="W62" s="117"/>
      <c r="X62" s="117"/>
      <c r="Y62" s="117"/>
      <c r="Z62" s="117"/>
      <c r="AA62" s="117"/>
      <c r="AB62" s="117"/>
      <c r="AC62" s="117"/>
      <c r="AD62" s="117"/>
      <c r="AE62" s="117"/>
      <c r="AF62" s="117"/>
      <c r="AG62" s="117"/>
      <c r="AH62" s="117"/>
      <c r="AI62" s="117"/>
    </row>
    <row r="63" spans="1:35" ht="75" x14ac:dyDescent="0.25">
      <c r="A63" s="44">
        <v>1169</v>
      </c>
      <c r="B63" s="46" t="s">
        <v>283</v>
      </c>
      <c r="C63" s="18" t="s">
        <v>289</v>
      </c>
      <c r="D63" s="2">
        <v>2018</v>
      </c>
      <c r="E63" s="2" t="s">
        <v>46</v>
      </c>
      <c r="F63" s="90" t="s">
        <v>288</v>
      </c>
      <c r="G63" s="198">
        <v>500000</v>
      </c>
      <c r="H63" s="199">
        <v>500000</v>
      </c>
      <c r="I63" s="199">
        <v>522800</v>
      </c>
      <c r="J63" s="200">
        <f t="shared" si="0"/>
        <v>0.9563886763580719</v>
      </c>
      <c r="K63" s="199">
        <v>10700</v>
      </c>
      <c r="L63" s="202" t="s">
        <v>30</v>
      </c>
      <c r="M63" s="202">
        <v>376587.60520275432</v>
      </c>
      <c r="N63" s="203">
        <f>SUM(L63:M63)*Summary!$P$29/1000</f>
        <v>118.62509563886762</v>
      </c>
      <c r="O63" s="273" t="s">
        <v>958</v>
      </c>
      <c r="P63" s="117"/>
      <c r="Q63" s="117"/>
      <c r="R63" s="117"/>
      <c r="S63" s="117"/>
      <c r="T63" s="117"/>
      <c r="U63" s="117"/>
      <c r="V63" s="117"/>
      <c r="W63" s="117"/>
      <c r="X63" s="117"/>
      <c r="Y63" s="117"/>
      <c r="Z63" s="117"/>
      <c r="AA63" s="117"/>
      <c r="AB63" s="117"/>
      <c r="AC63" s="117"/>
      <c r="AD63" s="117"/>
      <c r="AE63" s="117"/>
      <c r="AF63" s="117"/>
      <c r="AG63" s="117"/>
      <c r="AH63" s="117"/>
      <c r="AI63" s="117"/>
    </row>
    <row r="64" spans="1:35" ht="30" x14ac:dyDescent="0.25">
      <c r="A64" s="47">
        <v>1172</v>
      </c>
      <c r="B64" s="16" t="s">
        <v>290</v>
      </c>
      <c r="C64" s="2" t="s">
        <v>291</v>
      </c>
      <c r="D64" s="18">
        <v>2018</v>
      </c>
      <c r="E64" s="18">
        <v>2018</v>
      </c>
      <c r="F64" s="276" t="s">
        <v>292</v>
      </c>
      <c r="G64" s="199">
        <v>4000</v>
      </c>
      <c r="H64" s="199">
        <v>3599.9989999999998</v>
      </c>
      <c r="I64" s="199">
        <v>6600</v>
      </c>
      <c r="J64" s="200">
        <f t="shared" si="0"/>
        <v>0.54545439393939388</v>
      </c>
      <c r="K64" s="201" t="s">
        <v>30</v>
      </c>
      <c r="L64" s="202">
        <v>1145454</v>
      </c>
      <c r="M64" s="202" t="s">
        <v>30</v>
      </c>
      <c r="N64" s="203">
        <f>SUM(L64:M64)*Summary!$P$29/1000</f>
        <v>360.81801000000002</v>
      </c>
      <c r="O64" s="273" t="s">
        <v>958</v>
      </c>
      <c r="P64" s="117"/>
      <c r="Q64" s="117"/>
      <c r="R64" s="117"/>
      <c r="S64" s="117"/>
      <c r="T64" s="117"/>
      <c r="U64" s="117"/>
      <c r="V64" s="117"/>
      <c r="W64" s="117"/>
      <c r="X64" s="117"/>
      <c r="Y64" s="117"/>
      <c r="Z64" s="117"/>
      <c r="AA64" s="117"/>
      <c r="AB64" s="117"/>
      <c r="AC64" s="117"/>
      <c r="AD64" s="117"/>
      <c r="AE64" s="117"/>
      <c r="AF64" s="117"/>
      <c r="AG64" s="117"/>
      <c r="AH64" s="117"/>
      <c r="AI64" s="117"/>
    </row>
    <row r="65" spans="1:35" ht="45" x14ac:dyDescent="0.25">
      <c r="A65" s="2">
        <v>1177</v>
      </c>
      <c r="B65" s="2" t="s">
        <v>293</v>
      </c>
      <c r="C65" s="2" t="s">
        <v>294</v>
      </c>
      <c r="D65" s="2">
        <v>2019</v>
      </c>
      <c r="E65" s="2" t="s">
        <v>31</v>
      </c>
      <c r="F65" s="90" t="s">
        <v>295</v>
      </c>
      <c r="G65" s="198">
        <v>95000</v>
      </c>
      <c r="H65" s="199">
        <v>89216.206000000006</v>
      </c>
      <c r="I65" s="199">
        <v>140000</v>
      </c>
      <c r="J65" s="200">
        <f t="shared" si="0"/>
        <v>0.63725861428571429</v>
      </c>
      <c r="K65" s="199">
        <v>4718</v>
      </c>
      <c r="L65" s="202">
        <v>360790</v>
      </c>
      <c r="M65" s="202">
        <v>135296</v>
      </c>
      <c r="N65" s="203">
        <f>SUM(L65:M65)*Summary!$P$29/1000</f>
        <v>156.26709</v>
      </c>
      <c r="O65" s="273" t="s">
        <v>958</v>
      </c>
      <c r="P65" s="117"/>
      <c r="Q65" s="117"/>
      <c r="R65" s="117"/>
      <c r="S65" s="117"/>
      <c r="T65" s="117"/>
      <c r="U65" s="117"/>
      <c r="V65" s="117"/>
      <c r="W65" s="117"/>
      <c r="X65" s="117"/>
      <c r="Y65" s="117"/>
      <c r="Z65" s="117"/>
      <c r="AA65" s="117"/>
      <c r="AB65" s="117"/>
      <c r="AC65" s="117"/>
      <c r="AD65" s="117"/>
      <c r="AE65" s="117"/>
      <c r="AF65" s="117"/>
      <c r="AG65" s="117"/>
      <c r="AH65" s="117"/>
      <c r="AI65" s="117"/>
    </row>
    <row r="66" spans="1:35" ht="45" x14ac:dyDescent="0.25">
      <c r="A66" s="44">
        <v>1181</v>
      </c>
      <c r="B66" s="16" t="s">
        <v>293</v>
      </c>
      <c r="C66" s="2" t="s">
        <v>296</v>
      </c>
      <c r="D66" s="45">
        <v>2018</v>
      </c>
      <c r="E66" s="45">
        <v>2018</v>
      </c>
      <c r="F66" s="276" t="s">
        <v>297</v>
      </c>
      <c r="G66" s="198">
        <v>1600</v>
      </c>
      <c r="H66" s="202">
        <v>1470.27</v>
      </c>
      <c r="I66" s="202">
        <v>2000</v>
      </c>
      <c r="J66" s="200">
        <f t="shared" si="0"/>
        <v>0.73513499999999998</v>
      </c>
      <c r="K66" s="202" t="s">
        <v>30</v>
      </c>
      <c r="L66" s="202" t="s">
        <v>30</v>
      </c>
      <c r="M66" s="202">
        <v>793946</v>
      </c>
      <c r="N66" s="203">
        <f>SUM(L66:M66)*Summary!$P$29/1000</f>
        <v>250.09298999999999</v>
      </c>
      <c r="O66" s="64" t="s">
        <v>959</v>
      </c>
      <c r="P66" s="117"/>
      <c r="Q66" s="117"/>
      <c r="R66" s="117"/>
      <c r="S66" s="117"/>
      <c r="T66" s="117"/>
      <c r="U66" s="117"/>
      <c r="V66" s="117"/>
      <c r="W66" s="117"/>
      <c r="X66" s="117"/>
      <c r="Y66" s="117"/>
      <c r="Z66" s="117"/>
      <c r="AA66" s="117"/>
      <c r="AB66" s="117"/>
      <c r="AC66" s="117"/>
      <c r="AD66" s="117"/>
      <c r="AE66" s="117"/>
      <c r="AF66" s="117"/>
      <c r="AG66" s="117"/>
      <c r="AH66" s="117"/>
      <c r="AI66" s="117"/>
    </row>
    <row r="67" spans="1:35" ht="45" x14ac:dyDescent="0.25">
      <c r="A67" s="2">
        <v>1182</v>
      </c>
      <c r="B67" s="2" t="s">
        <v>298</v>
      </c>
      <c r="C67" s="2" t="s">
        <v>299</v>
      </c>
      <c r="D67" s="2">
        <v>2019</v>
      </c>
      <c r="E67" s="2" t="s">
        <v>39</v>
      </c>
      <c r="F67" s="90" t="s">
        <v>300</v>
      </c>
      <c r="G67" s="198">
        <v>293200</v>
      </c>
      <c r="H67" s="199">
        <v>267349.33199999999</v>
      </c>
      <c r="I67" s="199">
        <v>419300</v>
      </c>
      <c r="J67" s="200">
        <f t="shared" si="0"/>
        <v>0.63760870975435247</v>
      </c>
      <c r="K67" s="199">
        <v>10050</v>
      </c>
      <c r="L67" s="202">
        <v>19128</v>
      </c>
      <c r="M67" s="202">
        <v>211463</v>
      </c>
      <c r="N67" s="203">
        <f>SUM(L67:M67)*Summary!$P$29/1000</f>
        <v>72.636164999999991</v>
      </c>
      <c r="O67" s="273" t="s">
        <v>958</v>
      </c>
      <c r="P67" s="117"/>
      <c r="Q67" s="117"/>
      <c r="R67" s="117"/>
      <c r="S67" s="117"/>
      <c r="T67" s="117"/>
      <c r="U67" s="117"/>
      <c r="V67" s="117"/>
      <c r="W67" s="117"/>
      <c r="X67" s="117"/>
      <c r="Y67" s="117"/>
      <c r="Z67" s="117"/>
      <c r="AA67" s="117"/>
      <c r="AB67" s="117"/>
      <c r="AC67" s="117"/>
      <c r="AD67" s="117"/>
      <c r="AE67" s="117"/>
      <c r="AF67" s="117"/>
      <c r="AG67" s="117"/>
      <c r="AH67" s="117"/>
      <c r="AI67" s="117"/>
    </row>
    <row r="68" spans="1:35" ht="75" x14ac:dyDescent="0.25">
      <c r="A68" s="2">
        <v>1183</v>
      </c>
      <c r="B68" s="2" t="s">
        <v>298</v>
      </c>
      <c r="C68" s="2" t="s">
        <v>301</v>
      </c>
      <c r="D68" s="2">
        <v>2019</v>
      </c>
      <c r="E68" s="2" t="s">
        <v>44</v>
      </c>
      <c r="F68" s="90" t="s">
        <v>302</v>
      </c>
      <c r="G68" s="198">
        <v>304500</v>
      </c>
      <c r="H68" s="199">
        <v>272493.33299999998</v>
      </c>
      <c r="I68" s="199">
        <v>350000</v>
      </c>
      <c r="J68" s="200">
        <f t="shared" ref="J68:J133" si="1">H68/I68</f>
        <v>0.77855237999999993</v>
      </c>
      <c r="K68" s="199">
        <v>9650</v>
      </c>
      <c r="L68" s="202" t="s">
        <v>30</v>
      </c>
      <c r="M68" s="202">
        <v>196090</v>
      </c>
      <c r="N68" s="203">
        <f>SUM(L68:M68)*Summary!$P$29/1000</f>
        <v>61.768349999999998</v>
      </c>
      <c r="O68" s="273" t="s">
        <v>958</v>
      </c>
      <c r="P68" s="117"/>
      <c r="Q68" s="117"/>
      <c r="R68" s="117"/>
      <c r="S68" s="117"/>
      <c r="T68" s="117"/>
      <c r="U68" s="117"/>
      <c r="V68" s="117"/>
      <c r="W68" s="117"/>
      <c r="X68" s="117"/>
      <c r="Y68" s="117"/>
      <c r="Z68" s="117"/>
      <c r="AA68" s="117"/>
      <c r="AB68" s="117"/>
      <c r="AC68" s="117"/>
      <c r="AD68" s="117"/>
      <c r="AE68" s="117"/>
      <c r="AF68" s="117"/>
      <c r="AG68" s="117"/>
      <c r="AH68" s="117"/>
      <c r="AI68" s="117"/>
    </row>
    <row r="69" spans="1:35" ht="75" x14ac:dyDescent="0.25">
      <c r="A69" s="2">
        <v>1184</v>
      </c>
      <c r="B69" s="2" t="s">
        <v>298</v>
      </c>
      <c r="C69" s="2" t="s">
        <v>303</v>
      </c>
      <c r="D69" s="2">
        <v>2019</v>
      </c>
      <c r="E69" s="2">
        <v>2020</v>
      </c>
      <c r="F69" s="90" t="s">
        <v>304</v>
      </c>
      <c r="G69" s="198">
        <v>479200</v>
      </c>
      <c r="H69" s="199">
        <v>437695.99800000002</v>
      </c>
      <c r="I69" s="199">
        <v>735500</v>
      </c>
      <c r="J69" s="200">
        <f t="shared" si="1"/>
        <v>0.59509992929979605</v>
      </c>
      <c r="K69" s="199">
        <v>18000</v>
      </c>
      <c r="L69" s="202">
        <v>228161</v>
      </c>
      <c r="M69" s="202">
        <v>787317</v>
      </c>
      <c r="N69" s="203">
        <f>SUM(L69:M69)*Summary!$P$29/1000</f>
        <v>319.87556999999998</v>
      </c>
      <c r="O69" s="273" t="s">
        <v>958</v>
      </c>
      <c r="P69" s="117"/>
      <c r="Q69" s="117"/>
      <c r="R69" s="117"/>
      <c r="S69" s="117"/>
      <c r="T69" s="117"/>
      <c r="U69" s="117"/>
      <c r="V69" s="117"/>
      <c r="W69" s="117"/>
      <c r="X69" s="117"/>
      <c r="Y69" s="117"/>
      <c r="Z69" s="117"/>
      <c r="AA69" s="117"/>
      <c r="AB69" s="117"/>
      <c r="AC69" s="117"/>
      <c r="AD69" s="117"/>
      <c r="AE69" s="117"/>
      <c r="AF69" s="117"/>
      <c r="AG69" s="117"/>
      <c r="AH69" s="117"/>
      <c r="AI69" s="117"/>
    </row>
    <row r="70" spans="1:35" ht="75" x14ac:dyDescent="0.25">
      <c r="A70" s="2">
        <v>1185</v>
      </c>
      <c r="B70" s="2" t="s">
        <v>298</v>
      </c>
      <c r="C70" s="2" t="s">
        <v>305</v>
      </c>
      <c r="D70" s="2">
        <v>2019</v>
      </c>
      <c r="E70" s="2">
        <v>2018</v>
      </c>
      <c r="F70" s="90" t="s">
        <v>306</v>
      </c>
      <c r="G70" s="198">
        <v>144800</v>
      </c>
      <c r="H70" s="199">
        <v>127834.667</v>
      </c>
      <c r="I70" s="199">
        <v>145000</v>
      </c>
      <c r="J70" s="200">
        <f t="shared" si="1"/>
        <v>0.88161839310344825</v>
      </c>
      <c r="K70" s="199">
        <v>3770</v>
      </c>
      <c r="L70" s="202">
        <v>20149</v>
      </c>
      <c r="M70" s="202">
        <v>306778</v>
      </c>
      <c r="N70" s="203">
        <f>SUM(L70:M70)*Summary!$P$29/1000</f>
        <v>102.982005</v>
      </c>
      <c r="O70" s="273" t="s">
        <v>958</v>
      </c>
      <c r="P70" s="117"/>
      <c r="Q70" s="117"/>
      <c r="R70" s="117"/>
      <c r="S70" s="117"/>
      <c r="T70" s="117"/>
      <c r="U70" s="117"/>
      <c r="V70" s="117"/>
      <c r="W70" s="117"/>
      <c r="X70" s="117"/>
      <c r="Y70" s="117"/>
      <c r="Z70" s="117"/>
      <c r="AA70" s="117"/>
      <c r="AB70" s="117"/>
      <c r="AC70" s="117"/>
      <c r="AD70" s="117"/>
      <c r="AE70" s="117"/>
      <c r="AF70" s="117"/>
      <c r="AG70" s="117"/>
      <c r="AH70" s="117"/>
      <c r="AI70" s="117"/>
    </row>
    <row r="71" spans="1:35" ht="120" x14ac:dyDescent="0.25">
      <c r="A71" s="2">
        <v>1187</v>
      </c>
      <c r="B71" s="2" t="s">
        <v>298</v>
      </c>
      <c r="C71" s="2" t="s">
        <v>307</v>
      </c>
      <c r="D71" s="2">
        <v>2021</v>
      </c>
      <c r="E71" s="2" t="s">
        <v>42</v>
      </c>
      <c r="F71" s="90" t="s">
        <v>308</v>
      </c>
      <c r="G71" s="198">
        <v>732100</v>
      </c>
      <c r="H71" s="199">
        <v>720735.99899999995</v>
      </c>
      <c r="I71" s="199">
        <v>1340500</v>
      </c>
      <c r="J71" s="200">
        <f t="shared" si="1"/>
        <v>0.53766206564714658</v>
      </c>
      <c r="K71" s="199">
        <v>36850</v>
      </c>
      <c r="L71" s="202">
        <v>177160</v>
      </c>
      <c r="M71" s="202">
        <v>832140</v>
      </c>
      <c r="N71" s="203">
        <f>SUM(L71:M71)*Summary!$P$29/1000</f>
        <v>317.92950000000002</v>
      </c>
      <c r="O71" s="273" t="s">
        <v>958</v>
      </c>
      <c r="P71" s="117"/>
      <c r="Q71" s="117"/>
      <c r="R71" s="117"/>
      <c r="S71" s="117"/>
      <c r="T71" s="117"/>
      <c r="U71" s="117"/>
      <c r="V71" s="117"/>
      <c r="W71" s="117"/>
      <c r="X71" s="117"/>
      <c r="Y71" s="117"/>
      <c r="Z71" s="117"/>
      <c r="AA71" s="117"/>
      <c r="AB71" s="117"/>
      <c r="AC71" s="117"/>
      <c r="AD71" s="117"/>
      <c r="AE71" s="117"/>
      <c r="AF71" s="117"/>
      <c r="AG71" s="117"/>
      <c r="AH71" s="117"/>
      <c r="AI71" s="117"/>
    </row>
    <row r="72" spans="1:35" ht="60" x14ac:dyDescent="0.25">
      <c r="A72" s="2">
        <v>1188</v>
      </c>
      <c r="B72" s="2" t="s">
        <v>298</v>
      </c>
      <c r="C72" s="2" t="s">
        <v>309</v>
      </c>
      <c r="D72" s="2">
        <v>2019</v>
      </c>
      <c r="E72" s="2" t="s">
        <v>41</v>
      </c>
      <c r="F72" s="90" t="s">
        <v>310</v>
      </c>
      <c r="G72" s="198">
        <v>364800</v>
      </c>
      <c r="H72" s="199">
        <v>332757.33199999999</v>
      </c>
      <c r="I72" s="199">
        <v>475000</v>
      </c>
      <c r="J72" s="200">
        <f t="shared" si="1"/>
        <v>0.70054175157894738</v>
      </c>
      <c r="K72" s="199">
        <v>13898</v>
      </c>
      <c r="L72" s="202" t="s">
        <v>30</v>
      </c>
      <c r="M72" s="202">
        <v>379709</v>
      </c>
      <c r="N72" s="203">
        <f>SUM(L72:M72)*Summary!$P$29/1000</f>
        <v>119.60833500000001</v>
      </c>
      <c r="O72" s="273" t="s">
        <v>958</v>
      </c>
      <c r="P72" s="117"/>
      <c r="Q72" s="117"/>
      <c r="R72" s="117"/>
      <c r="S72" s="117"/>
      <c r="T72" s="117"/>
      <c r="U72" s="117"/>
      <c r="V72" s="117"/>
      <c r="W72" s="117"/>
      <c r="X72" s="117"/>
      <c r="Y72" s="117"/>
      <c r="Z72" s="117"/>
      <c r="AA72" s="117"/>
      <c r="AB72" s="117"/>
      <c r="AC72" s="117"/>
      <c r="AD72" s="117"/>
      <c r="AE72" s="117"/>
      <c r="AF72" s="117"/>
      <c r="AG72" s="117"/>
      <c r="AH72" s="117"/>
      <c r="AI72" s="117"/>
    </row>
    <row r="73" spans="1:35" ht="45" x14ac:dyDescent="0.25">
      <c r="A73" s="2">
        <v>1192</v>
      </c>
      <c r="B73" s="2" t="s">
        <v>298</v>
      </c>
      <c r="C73" s="2" t="s">
        <v>311</v>
      </c>
      <c r="D73" s="2">
        <v>2021</v>
      </c>
      <c r="E73" s="2" t="s">
        <v>39</v>
      </c>
      <c r="F73" s="93" t="s">
        <v>312</v>
      </c>
      <c r="G73" s="198">
        <v>70000</v>
      </c>
      <c r="H73" s="199">
        <v>68800</v>
      </c>
      <c r="I73" s="210">
        <v>94000</v>
      </c>
      <c r="J73" s="200">
        <f t="shared" si="1"/>
        <v>0.73191489361702122</v>
      </c>
      <c r="K73" s="199">
        <v>1870</v>
      </c>
      <c r="L73" s="199">
        <v>25251</v>
      </c>
      <c r="M73" s="199">
        <v>78836</v>
      </c>
      <c r="N73" s="203">
        <f>SUM(L73:M73)*Summary!$P$29/1000</f>
        <v>32.787405</v>
      </c>
      <c r="O73" s="273" t="s">
        <v>958</v>
      </c>
      <c r="P73" s="117"/>
      <c r="Q73" s="117"/>
      <c r="R73" s="117"/>
      <c r="S73" s="117"/>
      <c r="T73" s="117"/>
      <c r="U73" s="117"/>
      <c r="V73" s="117"/>
      <c r="W73" s="117"/>
      <c r="X73" s="117"/>
      <c r="Y73" s="117"/>
      <c r="Z73" s="117"/>
      <c r="AA73" s="117"/>
      <c r="AB73" s="117"/>
      <c r="AC73" s="117"/>
      <c r="AD73" s="117"/>
      <c r="AE73" s="117"/>
      <c r="AF73" s="117"/>
      <c r="AG73" s="117"/>
      <c r="AH73" s="117"/>
      <c r="AI73" s="117"/>
    </row>
    <row r="74" spans="1:35" ht="45" x14ac:dyDescent="0.25">
      <c r="A74" s="14">
        <v>1193</v>
      </c>
      <c r="B74" s="18" t="s">
        <v>9</v>
      </c>
      <c r="C74" s="18" t="s">
        <v>313</v>
      </c>
      <c r="D74" s="2">
        <v>2018</v>
      </c>
      <c r="E74" s="2" t="s">
        <v>32</v>
      </c>
      <c r="F74" s="90" t="s">
        <v>314</v>
      </c>
      <c r="G74" s="198">
        <v>100000</v>
      </c>
      <c r="H74" s="199">
        <v>100000</v>
      </c>
      <c r="I74" s="199">
        <v>100000</v>
      </c>
      <c r="J74" s="200">
        <f t="shared" si="1"/>
        <v>1</v>
      </c>
      <c r="K74" s="199">
        <v>3000</v>
      </c>
      <c r="L74" s="202" t="s">
        <v>30</v>
      </c>
      <c r="M74" s="202">
        <v>120000</v>
      </c>
      <c r="N74" s="203">
        <f>SUM(L74:M74)*Summary!$P$29/1000</f>
        <v>37.799999999999997</v>
      </c>
      <c r="O74" s="273" t="s">
        <v>958</v>
      </c>
      <c r="P74" s="117"/>
      <c r="Q74" s="117"/>
      <c r="R74" s="117"/>
      <c r="S74" s="117"/>
      <c r="T74" s="117"/>
      <c r="U74" s="117"/>
      <c r="V74" s="117"/>
      <c r="W74" s="117"/>
      <c r="X74" s="117"/>
      <c r="Y74" s="117"/>
      <c r="Z74" s="117"/>
      <c r="AA74" s="117"/>
      <c r="AB74" s="117"/>
      <c r="AC74" s="117"/>
      <c r="AD74" s="117"/>
      <c r="AE74" s="117"/>
      <c r="AF74" s="117"/>
      <c r="AG74" s="117"/>
      <c r="AH74" s="117"/>
      <c r="AI74" s="117"/>
    </row>
    <row r="75" spans="1:35" ht="30" x14ac:dyDescent="0.25">
      <c r="A75" s="47">
        <v>1194</v>
      </c>
      <c r="B75" s="18" t="s">
        <v>9</v>
      </c>
      <c r="C75" s="18" t="s">
        <v>315</v>
      </c>
      <c r="D75" s="2">
        <v>2018</v>
      </c>
      <c r="E75" s="2" t="s">
        <v>32</v>
      </c>
      <c r="F75" s="90" t="s">
        <v>317</v>
      </c>
      <c r="G75" s="198">
        <v>40000</v>
      </c>
      <c r="H75" s="199">
        <v>40000</v>
      </c>
      <c r="I75" s="199">
        <v>40000</v>
      </c>
      <c r="J75" s="200">
        <f t="shared" si="1"/>
        <v>1</v>
      </c>
      <c r="K75" s="199">
        <v>1300</v>
      </c>
      <c r="L75" s="202" t="s">
        <v>30</v>
      </c>
      <c r="M75" s="202">
        <v>58500</v>
      </c>
      <c r="N75" s="203">
        <f>SUM(L75:M75)*Summary!$P$29/1000</f>
        <v>18.427499999999998</v>
      </c>
      <c r="O75" s="273" t="s">
        <v>958</v>
      </c>
      <c r="P75" s="117"/>
      <c r="Q75" s="117"/>
      <c r="R75" s="117"/>
      <c r="S75" s="117"/>
      <c r="T75" s="117"/>
      <c r="U75" s="117"/>
      <c r="V75" s="117"/>
      <c r="W75" s="117"/>
      <c r="X75" s="117"/>
      <c r="Y75" s="117"/>
      <c r="Z75" s="117"/>
      <c r="AA75" s="117"/>
      <c r="AB75" s="117"/>
      <c r="AC75" s="117"/>
      <c r="AD75" s="117"/>
      <c r="AE75" s="117"/>
      <c r="AF75" s="117"/>
      <c r="AG75" s="117"/>
      <c r="AH75" s="117"/>
      <c r="AI75" s="117"/>
    </row>
    <row r="76" spans="1:35" ht="30" x14ac:dyDescent="0.25">
      <c r="A76" s="47">
        <v>1195</v>
      </c>
      <c r="B76" s="18" t="s">
        <v>9</v>
      </c>
      <c r="C76" s="18" t="s">
        <v>316</v>
      </c>
      <c r="D76" s="2">
        <v>2018</v>
      </c>
      <c r="E76" s="2" t="s">
        <v>35</v>
      </c>
      <c r="F76" s="90" t="s">
        <v>317</v>
      </c>
      <c r="G76" s="198">
        <v>40000</v>
      </c>
      <c r="H76" s="199">
        <v>40000</v>
      </c>
      <c r="I76" s="199">
        <v>40000</v>
      </c>
      <c r="J76" s="200">
        <f t="shared" si="1"/>
        <v>1</v>
      </c>
      <c r="K76" s="199">
        <v>1300</v>
      </c>
      <c r="L76" s="202" t="s">
        <v>30</v>
      </c>
      <c r="M76" s="202">
        <v>24700</v>
      </c>
      <c r="N76" s="203">
        <f>SUM(L76:M76)*Summary!$P$29/1000</f>
        <v>7.7805</v>
      </c>
      <c r="O76" s="273" t="s">
        <v>958</v>
      </c>
      <c r="P76" s="117"/>
      <c r="Q76" s="117"/>
      <c r="R76" s="117"/>
      <c r="S76" s="117"/>
      <c r="T76" s="117"/>
      <c r="U76" s="117"/>
      <c r="V76" s="117"/>
      <c r="W76" s="117"/>
      <c r="X76" s="117"/>
      <c r="Y76" s="117"/>
      <c r="Z76" s="117"/>
      <c r="AA76" s="117"/>
      <c r="AB76" s="117"/>
      <c r="AC76" s="117"/>
      <c r="AD76" s="117"/>
      <c r="AE76" s="117"/>
      <c r="AF76" s="117"/>
      <c r="AG76" s="117"/>
      <c r="AH76" s="117"/>
      <c r="AI76" s="117"/>
    </row>
    <row r="77" spans="1:35" ht="60" x14ac:dyDescent="0.25">
      <c r="A77" s="47">
        <v>1196</v>
      </c>
      <c r="B77" s="18" t="s">
        <v>318</v>
      </c>
      <c r="C77" s="18" t="s">
        <v>319</v>
      </c>
      <c r="D77" s="2">
        <v>2018</v>
      </c>
      <c r="E77" s="2" t="s">
        <v>40</v>
      </c>
      <c r="F77" s="93" t="s">
        <v>322</v>
      </c>
      <c r="G77" s="198">
        <v>360000</v>
      </c>
      <c r="H77" s="210">
        <v>360000</v>
      </c>
      <c r="I77" s="210">
        <v>360000</v>
      </c>
      <c r="J77" s="200">
        <f t="shared" si="1"/>
        <v>1</v>
      </c>
      <c r="K77" s="199">
        <v>10591</v>
      </c>
      <c r="L77" s="202" t="s">
        <v>30</v>
      </c>
      <c r="M77" s="202">
        <v>600046</v>
      </c>
      <c r="N77" s="203">
        <f>SUM(L77:M77)*Summary!$P$29/1000</f>
        <v>189.01449</v>
      </c>
      <c r="O77" s="273" t="s">
        <v>958</v>
      </c>
      <c r="P77" s="117"/>
      <c r="Q77" s="117"/>
      <c r="R77" s="117"/>
      <c r="S77" s="117"/>
      <c r="T77" s="117"/>
      <c r="U77" s="117"/>
      <c r="V77" s="117"/>
      <c r="W77" s="117"/>
      <c r="X77" s="117"/>
      <c r="Y77" s="117"/>
      <c r="Z77" s="117"/>
      <c r="AA77" s="117"/>
      <c r="AB77" s="117"/>
      <c r="AC77" s="117"/>
      <c r="AD77" s="117"/>
      <c r="AE77" s="117"/>
      <c r="AF77" s="117"/>
      <c r="AG77" s="117"/>
      <c r="AH77" s="117"/>
      <c r="AI77" s="117"/>
    </row>
    <row r="78" spans="1:35" ht="60" x14ac:dyDescent="0.25">
      <c r="A78" s="2">
        <v>1198</v>
      </c>
      <c r="B78" s="18" t="s">
        <v>320</v>
      </c>
      <c r="C78" s="18" t="s">
        <v>321</v>
      </c>
      <c r="D78" s="2">
        <v>2018</v>
      </c>
      <c r="E78" s="2" t="s">
        <v>36</v>
      </c>
      <c r="F78" s="277" t="s">
        <v>323</v>
      </c>
      <c r="G78" s="198">
        <v>150000</v>
      </c>
      <c r="H78" s="199">
        <v>150000</v>
      </c>
      <c r="I78" s="199">
        <v>190000</v>
      </c>
      <c r="J78" s="200">
        <f t="shared" si="1"/>
        <v>0.78947368421052633</v>
      </c>
      <c r="K78" s="199">
        <v>6700</v>
      </c>
      <c r="L78" s="202" t="s">
        <v>30</v>
      </c>
      <c r="M78" s="202">
        <v>111078.94736842105</v>
      </c>
      <c r="N78" s="203">
        <f>SUM(L78:M78)*Summary!$P$29/1000</f>
        <v>34.989868421052634</v>
      </c>
      <c r="O78" s="273" t="s">
        <v>958</v>
      </c>
      <c r="P78" s="117"/>
      <c r="Q78" s="117"/>
      <c r="R78" s="117"/>
      <c r="S78" s="117"/>
      <c r="T78" s="117"/>
      <c r="U78" s="117"/>
      <c r="V78" s="117"/>
      <c r="W78" s="117"/>
      <c r="X78" s="117"/>
      <c r="Y78" s="117"/>
      <c r="Z78" s="117"/>
      <c r="AA78" s="117"/>
      <c r="AB78" s="117"/>
      <c r="AC78" s="117"/>
      <c r="AD78" s="117"/>
      <c r="AE78" s="117"/>
      <c r="AF78" s="117"/>
      <c r="AG78" s="117"/>
      <c r="AH78" s="117"/>
      <c r="AI78" s="117"/>
    </row>
    <row r="79" spans="1:35" ht="105" x14ac:dyDescent="0.25">
      <c r="A79" s="2">
        <v>1199</v>
      </c>
      <c r="B79" s="18" t="s">
        <v>320</v>
      </c>
      <c r="C79" s="18" t="s">
        <v>324</v>
      </c>
      <c r="D79" s="2">
        <v>2018</v>
      </c>
      <c r="E79" s="2" t="s">
        <v>45</v>
      </c>
      <c r="F79" s="277" t="s">
        <v>327</v>
      </c>
      <c r="G79" s="198">
        <v>100000</v>
      </c>
      <c r="H79" s="199">
        <v>100000</v>
      </c>
      <c r="I79" s="199">
        <v>341000</v>
      </c>
      <c r="J79" s="200">
        <f t="shared" si="1"/>
        <v>0.2932551319648094</v>
      </c>
      <c r="K79" s="199">
        <v>10200</v>
      </c>
      <c r="L79" s="202" t="s">
        <v>30</v>
      </c>
      <c r="M79" s="202">
        <v>122041.05571847511</v>
      </c>
      <c r="N79" s="203">
        <f>SUM(L79:M79)*Summary!$P$29/1000</f>
        <v>38.442932551319657</v>
      </c>
      <c r="O79" s="273" t="s">
        <v>958</v>
      </c>
      <c r="P79" s="117"/>
      <c r="Q79" s="117"/>
      <c r="R79" s="117"/>
      <c r="S79" s="117"/>
      <c r="T79" s="117"/>
      <c r="U79" s="117"/>
      <c r="V79" s="117"/>
      <c r="W79" s="117"/>
      <c r="X79" s="117"/>
      <c r="Y79" s="117"/>
      <c r="Z79" s="117"/>
      <c r="AA79" s="117"/>
      <c r="AB79" s="117"/>
      <c r="AC79" s="117"/>
      <c r="AD79" s="117"/>
      <c r="AE79" s="117"/>
      <c r="AF79" s="117"/>
      <c r="AG79" s="117"/>
      <c r="AH79" s="117"/>
      <c r="AI79" s="117"/>
    </row>
    <row r="80" spans="1:35" ht="30" x14ac:dyDescent="0.25">
      <c r="A80" s="44">
        <v>1200</v>
      </c>
      <c r="B80" s="18" t="s">
        <v>325</v>
      </c>
      <c r="C80" s="18" t="s">
        <v>326</v>
      </c>
      <c r="D80" s="2">
        <v>2018</v>
      </c>
      <c r="E80" s="2" t="s">
        <v>36</v>
      </c>
      <c r="F80" s="90" t="s">
        <v>328</v>
      </c>
      <c r="G80" s="198">
        <v>89472.5</v>
      </c>
      <c r="H80" s="199">
        <v>80525.27</v>
      </c>
      <c r="I80" s="199">
        <v>128000</v>
      </c>
      <c r="J80" s="200">
        <f t="shared" si="1"/>
        <v>0.62910367187500005</v>
      </c>
      <c r="K80" s="199">
        <v>2095</v>
      </c>
      <c r="L80" s="202" t="s">
        <v>30</v>
      </c>
      <c r="M80" s="211">
        <v>19770</v>
      </c>
      <c r="N80" s="203">
        <f>SUM(L80:M80)*Summary!$P$29/1000</f>
        <v>6.2275499999999999</v>
      </c>
      <c r="O80" s="273" t="s">
        <v>958</v>
      </c>
      <c r="P80" s="117"/>
      <c r="Q80" s="117"/>
      <c r="R80" s="117"/>
      <c r="S80" s="117"/>
      <c r="T80" s="117"/>
      <c r="U80" s="117"/>
      <c r="V80" s="117"/>
      <c r="W80" s="117"/>
      <c r="X80" s="117"/>
      <c r="Y80" s="117"/>
      <c r="Z80" s="117"/>
      <c r="AA80" s="117"/>
      <c r="AB80" s="117"/>
      <c r="AC80" s="117"/>
      <c r="AD80" s="117"/>
      <c r="AE80" s="117"/>
      <c r="AF80" s="117"/>
      <c r="AG80" s="117"/>
      <c r="AH80" s="117"/>
      <c r="AI80" s="117"/>
    </row>
    <row r="81" spans="1:35" ht="60" x14ac:dyDescent="0.25">
      <c r="A81" s="14">
        <v>1201</v>
      </c>
      <c r="B81" s="18" t="s">
        <v>952</v>
      </c>
      <c r="C81" s="18" t="s">
        <v>329</v>
      </c>
      <c r="D81" s="2">
        <v>2017</v>
      </c>
      <c r="E81" s="2" t="s">
        <v>34</v>
      </c>
      <c r="F81" s="277" t="s">
        <v>332</v>
      </c>
      <c r="G81" s="198">
        <v>25000</v>
      </c>
      <c r="H81" s="199">
        <v>13125</v>
      </c>
      <c r="I81" s="199">
        <v>30000</v>
      </c>
      <c r="J81" s="200">
        <f t="shared" si="1"/>
        <v>0.4375</v>
      </c>
      <c r="K81" s="199">
        <v>838</v>
      </c>
      <c r="L81" s="202" t="s">
        <v>30</v>
      </c>
      <c r="M81" s="202">
        <v>13565</v>
      </c>
      <c r="N81" s="203">
        <f>SUM(L81:M81)*Summary!$P$29/1000</f>
        <v>4.2729750000000006</v>
      </c>
      <c r="O81" s="273" t="s">
        <v>958</v>
      </c>
      <c r="P81" s="117"/>
      <c r="Q81" s="117"/>
      <c r="R81" s="117"/>
      <c r="S81" s="117"/>
      <c r="T81" s="117"/>
      <c r="U81" s="117"/>
      <c r="V81" s="117"/>
      <c r="W81" s="117"/>
      <c r="X81" s="117"/>
      <c r="Y81" s="117"/>
      <c r="Z81" s="117"/>
      <c r="AA81" s="117"/>
      <c r="AB81" s="117"/>
      <c r="AC81" s="117"/>
      <c r="AD81" s="117"/>
      <c r="AE81" s="117"/>
      <c r="AF81" s="117"/>
      <c r="AG81" s="117"/>
      <c r="AH81" s="117"/>
      <c r="AI81" s="117"/>
    </row>
    <row r="82" spans="1:35" ht="75" x14ac:dyDescent="0.25">
      <c r="A82" s="2">
        <v>1202</v>
      </c>
      <c r="B82" s="18" t="s">
        <v>330</v>
      </c>
      <c r="C82" s="18" t="s">
        <v>331</v>
      </c>
      <c r="D82" s="2">
        <v>2018</v>
      </c>
      <c r="E82" s="2" t="s">
        <v>39</v>
      </c>
      <c r="F82" s="277" t="s">
        <v>333</v>
      </c>
      <c r="G82" s="198">
        <v>250000</v>
      </c>
      <c r="H82" s="199">
        <v>240648.15</v>
      </c>
      <c r="I82" s="199">
        <v>457000</v>
      </c>
      <c r="J82" s="200">
        <f t="shared" si="1"/>
        <v>0.52658238512035005</v>
      </c>
      <c r="K82" s="199">
        <v>10500</v>
      </c>
      <c r="L82" s="202" t="s">
        <v>30</v>
      </c>
      <c r="M82" s="202" t="s">
        <v>30</v>
      </c>
      <c r="N82" s="203">
        <f>SUM(L82:M82)*Summary!$P$29/1000</f>
        <v>0</v>
      </c>
      <c r="O82" s="273" t="s">
        <v>958</v>
      </c>
      <c r="P82" s="117"/>
      <c r="Q82" s="117"/>
      <c r="R82" s="117"/>
      <c r="S82" s="117"/>
      <c r="T82" s="117"/>
      <c r="U82" s="117"/>
      <c r="V82" s="117"/>
      <c r="W82" s="117"/>
      <c r="X82" s="117"/>
      <c r="Y82" s="117"/>
      <c r="Z82" s="117"/>
      <c r="AA82" s="117"/>
      <c r="AB82" s="117"/>
      <c r="AC82" s="117"/>
      <c r="AD82" s="117"/>
      <c r="AE82" s="117"/>
      <c r="AF82" s="117"/>
      <c r="AG82" s="117"/>
      <c r="AH82" s="117"/>
      <c r="AI82" s="117"/>
    </row>
    <row r="83" spans="1:35" ht="30" x14ac:dyDescent="0.25">
      <c r="A83" s="2">
        <v>1203</v>
      </c>
      <c r="B83" s="2" t="s">
        <v>9</v>
      </c>
      <c r="C83" s="2" t="s">
        <v>334</v>
      </c>
      <c r="D83" s="2">
        <v>2018</v>
      </c>
      <c r="E83" s="2" t="s">
        <v>35</v>
      </c>
      <c r="F83" s="93" t="s">
        <v>335</v>
      </c>
      <c r="G83" s="202">
        <v>4000</v>
      </c>
      <c r="H83" s="202">
        <v>4000</v>
      </c>
      <c r="I83" s="202">
        <v>4000</v>
      </c>
      <c r="J83" s="200">
        <f t="shared" si="1"/>
        <v>1</v>
      </c>
      <c r="K83" s="202" t="s">
        <v>30</v>
      </c>
      <c r="L83" s="202" t="s">
        <v>30</v>
      </c>
      <c r="M83" s="202" t="s">
        <v>30</v>
      </c>
      <c r="N83" s="203">
        <f>SUM(L83:M83)*Summary!$P$29/1000</f>
        <v>0</v>
      </c>
      <c r="O83" s="273" t="s">
        <v>958</v>
      </c>
      <c r="P83" s="117"/>
      <c r="Q83" s="117"/>
      <c r="R83" s="117"/>
      <c r="S83" s="117"/>
      <c r="T83" s="117"/>
      <c r="U83" s="117"/>
      <c r="V83" s="117"/>
      <c r="W83" s="117"/>
      <c r="X83" s="117"/>
      <c r="Y83" s="117"/>
      <c r="Z83" s="117"/>
      <c r="AA83" s="117"/>
      <c r="AB83" s="117"/>
      <c r="AC83" s="117"/>
      <c r="AD83" s="117"/>
      <c r="AE83" s="117"/>
      <c r="AF83" s="117"/>
      <c r="AG83" s="117"/>
      <c r="AH83" s="117"/>
      <c r="AI83" s="117"/>
    </row>
    <row r="84" spans="1:35" ht="75" x14ac:dyDescent="0.25">
      <c r="A84" s="2">
        <v>1205</v>
      </c>
      <c r="B84" s="2" t="s">
        <v>931</v>
      </c>
      <c r="C84" s="2" t="s">
        <v>336</v>
      </c>
      <c r="D84" s="2">
        <v>2019</v>
      </c>
      <c r="E84" s="5" t="s">
        <v>31</v>
      </c>
      <c r="F84" s="90" t="s">
        <v>337</v>
      </c>
      <c r="G84" s="198">
        <v>235000</v>
      </c>
      <c r="H84" s="199">
        <v>132672.96100000001</v>
      </c>
      <c r="I84" s="210">
        <v>235000</v>
      </c>
      <c r="J84" s="200">
        <f t="shared" si="1"/>
        <v>0.5645657914893617</v>
      </c>
      <c r="K84" s="212">
        <v>5550</v>
      </c>
      <c r="L84" s="212" t="s">
        <v>30</v>
      </c>
      <c r="M84" s="212">
        <v>101990</v>
      </c>
      <c r="N84" s="203">
        <f>SUM(L84:M84)*Summary!$P$29/1000</f>
        <v>32.126849999999997</v>
      </c>
      <c r="O84" s="273" t="s">
        <v>958</v>
      </c>
      <c r="P84" s="117"/>
      <c r="Q84" s="117"/>
      <c r="R84" s="117"/>
      <c r="S84" s="117"/>
      <c r="T84" s="117"/>
      <c r="U84" s="117"/>
      <c r="V84" s="117"/>
      <c r="W84" s="117"/>
      <c r="X84" s="117"/>
      <c r="Y84" s="117"/>
      <c r="Z84" s="117"/>
      <c r="AA84" s="117"/>
      <c r="AB84" s="117"/>
      <c r="AC84" s="117"/>
      <c r="AD84" s="117"/>
      <c r="AE84" s="117"/>
      <c r="AF84" s="117"/>
      <c r="AG84" s="117"/>
      <c r="AH84" s="117"/>
      <c r="AI84" s="117"/>
    </row>
    <row r="85" spans="1:35" ht="60" x14ac:dyDescent="0.25">
      <c r="A85" s="2">
        <v>1206</v>
      </c>
      <c r="B85" s="2" t="s">
        <v>931</v>
      </c>
      <c r="C85" s="2" t="s">
        <v>89</v>
      </c>
      <c r="D85" s="2">
        <v>2019</v>
      </c>
      <c r="E85" s="2" t="s">
        <v>31</v>
      </c>
      <c r="F85" s="90" t="s">
        <v>934</v>
      </c>
      <c r="G85" s="198">
        <v>312500</v>
      </c>
      <c r="H85" s="199">
        <v>245400.139</v>
      </c>
      <c r="I85" s="210">
        <v>312500</v>
      </c>
      <c r="J85" s="200">
        <f t="shared" si="1"/>
        <v>0.78528044480000003</v>
      </c>
      <c r="K85" s="213">
        <v>5550</v>
      </c>
      <c r="L85" s="213">
        <v>149203.28478462968</v>
      </c>
      <c r="M85" s="213">
        <v>93704</v>
      </c>
      <c r="N85" s="203">
        <f>SUM(L85:M85)*Summary!$P$29/1000</f>
        <v>76.515794707158349</v>
      </c>
      <c r="O85" s="273" t="s">
        <v>958</v>
      </c>
      <c r="P85" s="117"/>
      <c r="Q85" s="117"/>
      <c r="R85" s="117"/>
      <c r="S85" s="117"/>
      <c r="T85" s="117"/>
      <c r="U85" s="117"/>
      <c r="V85" s="117"/>
      <c r="W85" s="117"/>
      <c r="X85" s="117"/>
      <c r="Y85" s="117"/>
      <c r="Z85" s="117"/>
      <c r="AA85" s="117"/>
      <c r="AB85" s="117"/>
      <c r="AC85" s="117"/>
      <c r="AD85" s="117"/>
      <c r="AE85" s="117"/>
      <c r="AF85" s="117"/>
      <c r="AG85" s="117"/>
      <c r="AH85" s="117"/>
      <c r="AI85" s="117"/>
    </row>
    <row r="86" spans="1:35" ht="60" x14ac:dyDescent="0.25">
      <c r="A86" s="2">
        <v>1207</v>
      </c>
      <c r="B86" s="2" t="s">
        <v>0</v>
      </c>
      <c r="C86" s="2" t="s">
        <v>338</v>
      </c>
      <c r="D86" s="2">
        <v>2019</v>
      </c>
      <c r="E86" s="2" t="s">
        <v>39</v>
      </c>
      <c r="F86" s="90" t="s">
        <v>340</v>
      </c>
      <c r="G86" s="198">
        <v>50000</v>
      </c>
      <c r="H86" s="199">
        <v>46515.142</v>
      </c>
      <c r="I86" s="210">
        <v>50600</v>
      </c>
      <c r="J86" s="200">
        <f t="shared" si="1"/>
        <v>0.91927158102766793</v>
      </c>
      <c r="K86" s="212">
        <v>3194</v>
      </c>
      <c r="L86" s="212">
        <v>72816</v>
      </c>
      <c r="M86" s="212">
        <v>45804</v>
      </c>
      <c r="N86" s="203">
        <f>SUM(L86:M86)*Summary!$P$29/1000</f>
        <v>37.365300000000005</v>
      </c>
      <c r="O86" s="273" t="s">
        <v>958</v>
      </c>
      <c r="P86" s="117"/>
      <c r="Q86" s="117"/>
      <c r="R86" s="117"/>
      <c r="S86" s="117"/>
      <c r="T86" s="117"/>
      <c r="U86" s="117"/>
      <c r="V86" s="117"/>
      <c r="W86" s="117"/>
      <c r="X86" s="117"/>
      <c r="Y86" s="117"/>
      <c r="Z86" s="117"/>
      <c r="AA86" s="117"/>
      <c r="AB86" s="117"/>
      <c r="AC86" s="117"/>
      <c r="AD86" s="117"/>
      <c r="AE86" s="117"/>
      <c r="AF86" s="117"/>
      <c r="AG86" s="117"/>
      <c r="AH86" s="117"/>
      <c r="AI86" s="117"/>
    </row>
    <row r="87" spans="1:35" ht="45" x14ac:dyDescent="0.25">
      <c r="A87" s="2">
        <v>1209</v>
      </c>
      <c r="B87" s="2" t="s">
        <v>957</v>
      </c>
      <c r="C87" s="2" t="s">
        <v>339</v>
      </c>
      <c r="D87" s="2">
        <v>2019</v>
      </c>
      <c r="E87" s="2" t="s">
        <v>41</v>
      </c>
      <c r="F87" s="90" t="s">
        <v>341</v>
      </c>
      <c r="G87" s="198">
        <v>181000</v>
      </c>
      <c r="H87" s="199">
        <v>167683.32</v>
      </c>
      <c r="I87" s="199">
        <v>600000</v>
      </c>
      <c r="J87" s="200">
        <f t="shared" si="1"/>
        <v>0.2794722</v>
      </c>
      <c r="K87" s="214">
        <v>14875</v>
      </c>
      <c r="L87" s="215">
        <v>232800</v>
      </c>
      <c r="M87" s="215">
        <v>216801</v>
      </c>
      <c r="N87" s="203">
        <f>SUM(L87:M87)*Summary!$P$29/1000</f>
        <v>141.624315</v>
      </c>
      <c r="O87" s="273" t="s">
        <v>958</v>
      </c>
      <c r="P87" s="117"/>
      <c r="Q87" s="117"/>
      <c r="R87" s="117"/>
      <c r="S87" s="117"/>
      <c r="T87" s="117"/>
      <c r="U87" s="117"/>
      <c r="V87" s="117"/>
      <c r="W87" s="117"/>
      <c r="X87" s="117"/>
      <c r="Y87" s="117"/>
      <c r="Z87" s="117"/>
      <c r="AA87" s="117"/>
      <c r="AB87" s="117"/>
      <c r="AC87" s="117"/>
      <c r="AD87" s="117"/>
      <c r="AE87" s="117"/>
      <c r="AF87" s="117"/>
      <c r="AG87" s="117"/>
      <c r="AH87" s="117"/>
      <c r="AI87" s="117"/>
    </row>
    <row r="88" spans="1:35" ht="60" x14ac:dyDescent="0.25">
      <c r="A88" s="2">
        <v>1210</v>
      </c>
      <c r="B88" s="2" t="s">
        <v>342</v>
      </c>
      <c r="C88" s="2" t="s">
        <v>343</v>
      </c>
      <c r="D88" s="2">
        <v>2021</v>
      </c>
      <c r="E88" s="2">
        <v>2019</v>
      </c>
      <c r="F88" s="90" t="s">
        <v>344</v>
      </c>
      <c r="G88" s="198">
        <v>354766</v>
      </c>
      <c r="H88" s="199">
        <v>230907.12</v>
      </c>
      <c r="I88" s="212">
        <v>436000</v>
      </c>
      <c r="J88" s="200">
        <f t="shared" si="1"/>
        <v>0.52960348623853215</v>
      </c>
      <c r="K88" s="212">
        <v>9314</v>
      </c>
      <c r="L88" s="202" t="s">
        <v>30</v>
      </c>
      <c r="M88" s="215">
        <v>31353</v>
      </c>
      <c r="N88" s="203">
        <f>SUM(L88:M88)*Summary!$P$29/1000</f>
        <v>9.8761949999999992</v>
      </c>
      <c r="O88" s="273" t="s">
        <v>958</v>
      </c>
      <c r="P88" s="117"/>
      <c r="Q88" s="117"/>
      <c r="R88" s="117"/>
      <c r="S88" s="117"/>
      <c r="T88" s="117"/>
      <c r="U88" s="117"/>
      <c r="V88" s="117"/>
      <c r="W88" s="117"/>
      <c r="X88" s="117"/>
      <c r="Y88" s="117"/>
      <c r="Z88" s="117"/>
      <c r="AA88" s="117"/>
      <c r="AB88" s="117"/>
      <c r="AC88" s="117"/>
      <c r="AD88" s="117"/>
      <c r="AE88" s="117"/>
      <c r="AF88" s="117"/>
      <c r="AG88" s="117"/>
      <c r="AH88" s="117"/>
      <c r="AI88" s="117"/>
    </row>
    <row r="89" spans="1:35" ht="105" x14ac:dyDescent="0.25">
      <c r="A89" s="2">
        <v>1221</v>
      </c>
      <c r="B89" s="2" t="s">
        <v>345</v>
      </c>
      <c r="C89" s="2" t="s">
        <v>346</v>
      </c>
      <c r="D89" s="2">
        <v>2019</v>
      </c>
      <c r="E89" s="2" t="s">
        <v>43</v>
      </c>
      <c r="F89" s="90" t="s">
        <v>347</v>
      </c>
      <c r="G89" s="198">
        <v>214530</v>
      </c>
      <c r="H89" s="199">
        <v>201121.85</v>
      </c>
      <c r="I89" s="212">
        <v>289000</v>
      </c>
      <c r="J89" s="200">
        <f t="shared" si="1"/>
        <v>0.69592335640138414</v>
      </c>
      <c r="K89" s="199">
        <v>10257</v>
      </c>
      <c r="L89" s="202" t="s">
        <v>30</v>
      </c>
      <c r="M89" s="202">
        <v>394736</v>
      </c>
      <c r="N89" s="203">
        <f>SUM(L89:M89)*Summary!$P$29/1000</f>
        <v>124.34183999999999</v>
      </c>
      <c r="O89" s="273" t="s">
        <v>958</v>
      </c>
      <c r="P89" s="117"/>
      <c r="Q89" s="117"/>
      <c r="R89" s="117"/>
      <c r="S89" s="117"/>
      <c r="T89" s="117"/>
      <c r="U89" s="117"/>
      <c r="V89" s="117"/>
      <c r="W89" s="117"/>
      <c r="X89" s="117"/>
      <c r="Y89" s="117"/>
      <c r="Z89" s="117"/>
      <c r="AA89" s="117"/>
      <c r="AB89" s="117"/>
      <c r="AC89" s="117"/>
      <c r="AD89" s="117"/>
      <c r="AE89" s="117"/>
      <c r="AF89" s="117"/>
      <c r="AG89" s="117"/>
      <c r="AH89" s="117"/>
      <c r="AI89" s="117"/>
    </row>
    <row r="90" spans="1:35" ht="60" x14ac:dyDescent="0.25">
      <c r="A90" s="2">
        <v>1223</v>
      </c>
      <c r="B90" s="2" t="s">
        <v>348</v>
      </c>
      <c r="C90" s="2" t="s">
        <v>349</v>
      </c>
      <c r="D90" s="2">
        <v>2019</v>
      </c>
      <c r="E90" s="2" t="s">
        <v>39</v>
      </c>
      <c r="F90" s="90" t="s">
        <v>350</v>
      </c>
      <c r="G90" s="198">
        <v>21057.5</v>
      </c>
      <c r="H90" s="199">
        <v>20004.599999999999</v>
      </c>
      <c r="I90" s="212">
        <v>32200</v>
      </c>
      <c r="J90" s="200">
        <f t="shared" si="1"/>
        <v>0.62126086956521731</v>
      </c>
      <c r="K90" s="199">
        <v>705</v>
      </c>
      <c r="L90" s="202" t="s">
        <v>30</v>
      </c>
      <c r="M90" s="202">
        <v>1358</v>
      </c>
      <c r="N90" s="203">
        <f>SUM(L90:M90)*Summary!$P$29/1000</f>
        <v>0.42776999999999998</v>
      </c>
      <c r="O90" s="273" t="s">
        <v>958</v>
      </c>
      <c r="P90" s="117"/>
      <c r="Q90" s="117"/>
      <c r="R90" s="117"/>
      <c r="S90" s="117"/>
      <c r="T90" s="117"/>
      <c r="U90" s="117"/>
      <c r="V90" s="117"/>
      <c r="W90" s="117"/>
      <c r="X90" s="117"/>
      <c r="Y90" s="117"/>
      <c r="Z90" s="117"/>
      <c r="AA90" s="117"/>
      <c r="AB90" s="117"/>
      <c r="AC90" s="117"/>
      <c r="AD90" s="117"/>
      <c r="AE90" s="117"/>
      <c r="AF90" s="117"/>
      <c r="AG90" s="117"/>
      <c r="AH90" s="117"/>
      <c r="AI90" s="117"/>
    </row>
    <row r="91" spans="1:35" ht="60" x14ac:dyDescent="0.25">
      <c r="A91" s="2">
        <v>1224</v>
      </c>
      <c r="B91" s="2" t="s">
        <v>351</v>
      </c>
      <c r="C91" s="2" t="s">
        <v>352</v>
      </c>
      <c r="D91" s="2">
        <v>2019</v>
      </c>
      <c r="E91" s="2">
        <v>2019</v>
      </c>
      <c r="F91" s="90" t="s">
        <v>353</v>
      </c>
      <c r="G91" s="198">
        <v>84980</v>
      </c>
      <c r="H91" s="199">
        <v>69980</v>
      </c>
      <c r="I91" s="204">
        <v>94860</v>
      </c>
      <c r="J91" s="200">
        <f t="shared" si="1"/>
        <v>0.73771874341134303</v>
      </c>
      <c r="K91" s="199">
        <v>1377</v>
      </c>
      <c r="L91" s="202" t="s">
        <v>30</v>
      </c>
      <c r="M91" s="202">
        <v>45204.822580645159</v>
      </c>
      <c r="N91" s="203">
        <f>SUM(L91:M91)*Summary!$P$29/1000</f>
        <v>14.239519112903224</v>
      </c>
      <c r="O91" s="273" t="s">
        <v>958</v>
      </c>
      <c r="P91" s="117"/>
      <c r="Q91" s="117"/>
      <c r="R91" s="117"/>
      <c r="S91" s="117"/>
      <c r="T91" s="117"/>
      <c r="U91" s="117"/>
      <c r="V91" s="117"/>
      <c r="W91" s="117"/>
      <c r="X91" s="117"/>
      <c r="Y91" s="117"/>
      <c r="Z91" s="117"/>
      <c r="AA91" s="117"/>
      <c r="AB91" s="117"/>
      <c r="AC91" s="117"/>
      <c r="AD91" s="117"/>
      <c r="AE91" s="117"/>
      <c r="AF91" s="117"/>
      <c r="AG91" s="117"/>
      <c r="AH91" s="117"/>
      <c r="AI91" s="117"/>
    </row>
    <row r="92" spans="1:35" ht="45" x14ac:dyDescent="0.25">
      <c r="A92" s="2">
        <v>1225</v>
      </c>
      <c r="B92" s="2" t="s">
        <v>355</v>
      </c>
      <c r="C92" s="2" t="s">
        <v>354</v>
      </c>
      <c r="D92" s="12">
        <v>2019</v>
      </c>
      <c r="E92" s="2" t="s">
        <v>31</v>
      </c>
      <c r="F92" s="90" t="s">
        <v>356</v>
      </c>
      <c r="G92" s="198">
        <v>25000</v>
      </c>
      <c r="H92" s="199">
        <v>23333.32</v>
      </c>
      <c r="I92" s="199">
        <v>27000</v>
      </c>
      <c r="J92" s="200">
        <f t="shared" si="1"/>
        <v>0.86419703703703699</v>
      </c>
      <c r="K92" s="202">
        <v>21000</v>
      </c>
      <c r="L92" s="202" t="s">
        <v>30</v>
      </c>
      <c r="M92" s="202">
        <v>1417283</v>
      </c>
      <c r="N92" s="203">
        <f>SUM(L92:M92)*Summary!$P$29/1000</f>
        <v>446.44414499999999</v>
      </c>
      <c r="O92" s="273" t="s">
        <v>958</v>
      </c>
      <c r="P92" s="117"/>
      <c r="Q92" s="117"/>
      <c r="R92" s="117"/>
      <c r="S92" s="117"/>
      <c r="T92" s="117"/>
      <c r="U92" s="117"/>
      <c r="V92" s="117"/>
      <c r="W92" s="117"/>
      <c r="X92" s="117"/>
      <c r="Y92" s="117"/>
      <c r="Z92" s="117"/>
      <c r="AA92" s="117"/>
      <c r="AB92" s="117"/>
      <c r="AC92" s="117"/>
      <c r="AD92" s="117"/>
      <c r="AE92" s="117"/>
      <c r="AF92" s="117"/>
      <c r="AG92" s="117"/>
      <c r="AH92" s="117"/>
      <c r="AI92" s="117"/>
    </row>
    <row r="93" spans="1:35" ht="45" x14ac:dyDescent="0.25">
      <c r="A93" s="2">
        <v>1227</v>
      </c>
      <c r="B93" s="2" t="s">
        <v>357</v>
      </c>
      <c r="C93" s="2" t="s">
        <v>358</v>
      </c>
      <c r="D93" s="12">
        <v>2019</v>
      </c>
      <c r="E93" s="2" t="s">
        <v>39</v>
      </c>
      <c r="F93" s="90" t="s">
        <v>359</v>
      </c>
      <c r="G93" s="198">
        <v>57454</v>
      </c>
      <c r="H93" s="199">
        <v>57454</v>
      </c>
      <c r="I93" s="199">
        <v>106768</v>
      </c>
      <c r="J93" s="200">
        <f t="shared" si="1"/>
        <v>0.53812003596583247</v>
      </c>
      <c r="K93" s="202">
        <v>3100</v>
      </c>
      <c r="L93" s="202" t="s">
        <v>30</v>
      </c>
      <c r="M93" s="202">
        <v>382234.73334707029</v>
      </c>
      <c r="N93" s="203">
        <f>SUM(L93:M93)*Summary!$P$29/1000</f>
        <v>120.40394100432714</v>
      </c>
      <c r="O93" s="64" t="s">
        <v>959</v>
      </c>
      <c r="P93" s="117"/>
      <c r="Q93" s="117"/>
      <c r="R93" s="117"/>
      <c r="S93" s="117"/>
      <c r="T93" s="117"/>
      <c r="U93" s="117"/>
      <c r="V93" s="117"/>
      <c r="W93" s="117"/>
      <c r="X93" s="117"/>
      <c r="Y93" s="117"/>
      <c r="Z93" s="117"/>
      <c r="AA93" s="117"/>
      <c r="AB93" s="117"/>
      <c r="AC93" s="117"/>
      <c r="AD93" s="117"/>
      <c r="AE93" s="117"/>
      <c r="AF93" s="117"/>
      <c r="AG93" s="117"/>
      <c r="AH93" s="117"/>
      <c r="AI93" s="117"/>
    </row>
    <row r="94" spans="1:35" ht="45" x14ac:dyDescent="0.25">
      <c r="A94" s="2">
        <v>1230</v>
      </c>
      <c r="B94" s="2" t="s">
        <v>1</v>
      </c>
      <c r="C94" s="2" t="s">
        <v>360</v>
      </c>
      <c r="D94" s="2">
        <v>2019</v>
      </c>
      <c r="E94" s="2" t="s">
        <v>31</v>
      </c>
      <c r="F94" s="90" t="s">
        <v>361</v>
      </c>
      <c r="G94" s="198">
        <v>42000</v>
      </c>
      <c r="H94" s="202">
        <v>33789.480000000003</v>
      </c>
      <c r="I94" s="202">
        <v>42000</v>
      </c>
      <c r="J94" s="200">
        <f t="shared" si="1"/>
        <v>0.80451142857142866</v>
      </c>
      <c r="K94" s="199">
        <v>4109</v>
      </c>
      <c r="L94" s="202" t="s">
        <v>30</v>
      </c>
      <c r="M94" s="202">
        <v>19834</v>
      </c>
      <c r="N94" s="203">
        <f>SUM(L94:M94)*Summary!$P$29/1000</f>
        <v>6.2477099999999997</v>
      </c>
      <c r="O94" s="64" t="s">
        <v>959</v>
      </c>
      <c r="P94" s="117"/>
      <c r="Q94" s="117"/>
      <c r="R94" s="117"/>
      <c r="S94" s="117"/>
      <c r="T94" s="117"/>
      <c r="U94" s="117"/>
      <c r="V94" s="117"/>
      <c r="W94" s="117"/>
      <c r="X94" s="117"/>
      <c r="Y94" s="117"/>
      <c r="Z94" s="117"/>
      <c r="AA94" s="117"/>
      <c r="AB94" s="117"/>
      <c r="AC94" s="117"/>
      <c r="AD94" s="117"/>
      <c r="AE94" s="117"/>
      <c r="AF94" s="117"/>
      <c r="AG94" s="117"/>
      <c r="AH94" s="117"/>
      <c r="AI94" s="117"/>
    </row>
    <row r="95" spans="1:35" ht="75" x14ac:dyDescent="0.25">
      <c r="A95" s="5">
        <v>1231</v>
      </c>
      <c r="B95" s="5" t="s">
        <v>153</v>
      </c>
      <c r="C95" s="5" t="s">
        <v>87</v>
      </c>
      <c r="D95" s="5">
        <v>2020</v>
      </c>
      <c r="E95" s="5" t="s">
        <v>43</v>
      </c>
      <c r="F95" s="278" t="s">
        <v>383</v>
      </c>
      <c r="G95" s="198">
        <v>448174</v>
      </c>
      <c r="H95" s="202">
        <v>435175.9</v>
      </c>
      <c r="I95" s="202">
        <v>580000</v>
      </c>
      <c r="J95" s="200">
        <f t="shared" si="1"/>
        <v>0.75030327586206902</v>
      </c>
      <c r="K95" s="199">
        <v>11530</v>
      </c>
      <c r="L95" s="202" t="s">
        <v>30</v>
      </c>
      <c r="M95" s="199">
        <v>616816</v>
      </c>
      <c r="N95" s="203">
        <f>SUM(L95:M95)*Summary!$P$29/1000</f>
        <v>194.29704000000001</v>
      </c>
      <c r="O95" s="272" t="s">
        <v>958</v>
      </c>
      <c r="P95" s="117"/>
      <c r="Q95" s="117"/>
      <c r="R95" s="117"/>
      <c r="S95" s="117"/>
      <c r="T95" s="117"/>
      <c r="U95" s="117"/>
      <c r="V95" s="117"/>
      <c r="W95" s="117"/>
      <c r="X95" s="117"/>
      <c r="Y95" s="117"/>
      <c r="Z95" s="117"/>
      <c r="AA95" s="117"/>
      <c r="AB95" s="117"/>
      <c r="AC95" s="117"/>
      <c r="AD95" s="117"/>
      <c r="AE95" s="117"/>
      <c r="AF95" s="117"/>
      <c r="AG95" s="117"/>
      <c r="AH95" s="117"/>
      <c r="AI95" s="117"/>
    </row>
    <row r="96" spans="1:35" ht="75" x14ac:dyDescent="0.25">
      <c r="A96" s="14">
        <v>1236</v>
      </c>
      <c r="B96" s="18" t="s">
        <v>951</v>
      </c>
      <c r="C96" s="2" t="s">
        <v>362</v>
      </c>
      <c r="D96" s="2">
        <v>2018</v>
      </c>
      <c r="E96" s="2" t="s">
        <v>51</v>
      </c>
      <c r="F96" s="93" t="s">
        <v>363</v>
      </c>
      <c r="G96" s="198">
        <v>133149.79999999999</v>
      </c>
      <c r="H96" s="199">
        <v>123681.89</v>
      </c>
      <c r="I96" s="204">
        <v>138177.38</v>
      </c>
      <c r="J96" s="200">
        <f t="shared" si="1"/>
        <v>0.89509505825048929</v>
      </c>
      <c r="K96" s="199">
        <v>5500</v>
      </c>
      <c r="L96" s="202" t="s">
        <v>30</v>
      </c>
      <c r="M96" s="202">
        <v>229905</v>
      </c>
      <c r="N96" s="203">
        <f>SUM(L96:M96)*Summary!$P$29/1000</f>
        <v>72.420074999999997</v>
      </c>
      <c r="O96" s="272" t="s">
        <v>958</v>
      </c>
      <c r="P96" s="117"/>
      <c r="Q96" s="117"/>
      <c r="R96" s="117"/>
      <c r="S96" s="117"/>
      <c r="T96" s="117"/>
      <c r="U96" s="117"/>
      <c r="V96" s="117"/>
      <c r="W96" s="117"/>
      <c r="X96" s="117"/>
      <c r="Y96" s="117"/>
      <c r="Z96" s="117"/>
      <c r="AA96" s="117"/>
      <c r="AB96" s="117"/>
      <c r="AC96" s="117"/>
      <c r="AD96" s="117"/>
      <c r="AE96" s="117"/>
      <c r="AF96" s="117"/>
      <c r="AG96" s="117"/>
      <c r="AH96" s="117"/>
      <c r="AI96" s="117"/>
    </row>
    <row r="97" spans="1:35" ht="75" x14ac:dyDescent="0.25">
      <c r="A97" s="5">
        <v>1237</v>
      </c>
      <c r="B97" s="5" t="s">
        <v>364</v>
      </c>
      <c r="C97" s="5" t="s">
        <v>365</v>
      </c>
      <c r="D97" s="5">
        <v>2020</v>
      </c>
      <c r="E97" s="5" t="s">
        <v>31</v>
      </c>
      <c r="F97" s="278" t="s">
        <v>384</v>
      </c>
      <c r="G97" s="198">
        <v>72930</v>
      </c>
      <c r="H97" s="208">
        <v>69981.740000000005</v>
      </c>
      <c r="I97" s="207">
        <v>175000</v>
      </c>
      <c r="J97" s="200">
        <f t="shared" si="1"/>
        <v>0.39989565714285719</v>
      </c>
      <c r="K97" s="199">
        <v>4000</v>
      </c>
      <c r="L97" s="202" t="s">
        <v>30</v>
      </c>
      <c r="M97" s="199">
        <v>111971</v>
      </c>
      <c r="N97" s="203">
        <f>SUM(L97:M97)*Summary!$P$29/1000</f>
        <v>35.270865000000001</v>
      </c>
      <c r="O97" s="272" t="s">
        <v>958</v>
      </c>
      <c r="P97" s="117"/>
      <c r="Q97" s="117"/>
      <c r="R97" s="117"/>
      <c r="S97" s="117"/>
      <c r="T97" s="117"/>
      <c r="U97" s="117"/>
      <c r="V97" s="117"/>
      <c r="W97" s="117"/>
      <c r="X97" s="117"/>
      <c r="Y97" s="117"/>
      <c r="Z97" s="117"/>
      <c r="AA97" s="117"/>
      <c r="AB97" s="117"/>
      <c r="AC97" s="117"/>
      <c r="AD97" s="117"/>
      <c r="AE97" s="117"/>
      <c r="AF97" s="117"/>
      <c r="AG97" s="117"/>
      <c r="AH97" s="117"/>
      <c r="AI97" s="117"/>
    </row>
    <row r="98" spans="1:35" ht="75" x14ac:dyDescent="0.25">
      <c r="A98" s="5">
        <v>1241</v>
      </c>
      <c r="B98" s="5" t="s">
        <v>385</v>
      </c>
      <c r="C98" s="5" t="s">
        <v>386</v>
      </c>
      <c r="D98" s="5">
        <v>2019</v>
      </c>
      <c r="E98" s="5" t="s">
        <v>35</v>
      </c>
      <c r="F98" s="278" t="s">
        <v>387</v>
      </c>
      <c r="G98" s="198">
        <v>17185.491999999998</v>
      </c>
      <c r="H98" s="199">
        <v>15810.65</v>
      </c>
      <c r="I98" s="199">
        <v>35000</v>
      </c>
      <c r="J98" s="200">
        <f t="shared" si="1"/>
        <v>0.45173285714285716</v>
      </c>
      <c r="K98" s="199">
        <v>600</v>
      </c>
      <c r="L98" s="202" t="s">
        <v>30</v>
      </c>
      <c r="M98" s="202">
        <v>4066</v>
      </c>
      <c r="N98" s="203">
        <f>SUM(L98:M98)*Summary!$P$29/1000</f>
        <v>1.2807899999999999</v>
      </c>
      <c r="O98" s="64" t="s">
        <v>959</v>
      </c>
      <c r="P98" s="117"/>
      <c r="Q98" s="117"/>
      <c r="R98" s="117"/>
      <c r="S98" s="117"/>
      <c r="T98" s="117"/>
      <c r="U98" s="117"/>
      <c r="V98" s="117"/>
      <c r="W98" s="117"/>
      <c r="X98" s="117"/>
      <c r="Y98" s="117"/>
      <c r="Z98" s="117"/>
      <c r="AA98" s="117"/>
      <c r="AB98" s="117"/>
      <c r="AC98" s="117"/>
      <c r="AD98" s="117"/>
      <c r="AE98" s="117"/>
      <c r="AF98" s="117"/>
      <c r="AG98" s="117"/>
      <c r="AH98" s="117"/>
      <c r="AI98" s="117"/>
    </row>
    <row r="99" spans="1:35" ht="105" x14ac:dyDescent="0.25">
      <c r="A99" s="2">
        <v>1249</v>
      </c>
      <c r="B99" s="2" t="s">
        <v>283</v>
      </c>
      <c r="C99" s="2" t="s">
        <v>366</v>
      </c>
      <c r="D99" s="2">
        <v>2019</v>
      </c>
      <c r="E99" s="2" t="s">
        <v>41</v>
      </c>
      <c r="F99" s="93" t="s">
        <v>367</v>
      </c>
      <c r="G99" s="198">
        <v>440000</v>
      </c>
      <c r="H99" s="198">
        <v>440000</v>
      </c>
      <c r="I99" s="199">
        <v>694000</v>
      </c>
      <c r="J99" s="200">
        <f t="shared" si="1"/>
        <v>0.63400576368876083</v>
      </c>
      <c r="K99" s="201">
        <v>13950</v>
      </c>
      <c r="L99" s="202" t="s">
        <v>30</v>
      </c>
      <c r="M99" s="202">
        <v>318397.69452449569</v>
      </c>
      <c r="N99" s="203">
        <f>SUM(L99:M99)*Summary!$P$29/1000</f>
        <v>100.29527377521615</v>
      </c>
      <c r="O99" s="272" t="s">
        <v>958</v>
      </c>
      <c r="P99" s="117"/>
      <c r="Q99" s="117"/>
      <c r="R99" s="117"/>
      <c r="S99" s="117"/>
      <c r="T99" s="117"/>
      <c r="U99" s="117"/>
      <c r="V99" s="117"/>
      <c r="W99" s="117"/>
      <c r="X99" s="117"/>
      <c r="Y99" s="117"/>
      <c r="Z99" s="117"/>
      <c r="AA99" s="117"/>
      <c r="AB99" s="117"/>
      <c r="AC99" s="117"/>
      <c r="AD99" s="117"/>
      <c r="AE99" s="117"/>
      <c r="AF99" s="117"/>
      <c r="AG99" s="117"/>
      <c r="AH99" s="117"/>
      <c r="AI99" s="117"/>
    </row>
    <row r="100" spans="1:35" ht="60" x14ac:dyDescent="0.25">
      <c r="A100" s="2">
        <v>1251</v>
      </c>
      <c r="B100" s="2" t="s">
        <v>368</v>
      </c>
      <c r="C100" s="2" t="s">
        <v>369</v>
      </c>
      <c r="D100" s="2">
        <v>2019</v>
      </c>
      <c r="E100" s="2" t="s">
        <v>31</v>
      </c>
      <c r="F100" s="279" t="s">
        <v>370</v>
      </c>
      <c r="G100" s="198">
        <v>30000</v>
      </c>
      <c r="H100" s="198">
        <v>30000</v>
      </c>
      <c r="I100" s="199">
        <v>32690</v>
      </c>
      <c r="J100" s="200">
        <f t="shared" si="1"/>
        <v>0.91771183848271642</v>
      </c>
      <c r="K100" s="199">
        <v>2426</v>
      </c>
      <c r="L100" s="202" t="s">
        <v>30</v>
      </c>
      <c r="M100" s="202">
        <v>33395.533802386053</v>
      </c>
      <c r="N100" s="203">
        <f>SUM(L100:M100)*Summary!$P$29/1000</f>
        <v>10.519593147751605</v>
      </c>
      <c r="O100" s="272" t="s">
        <v>958</v>
      </c>
      <c r="P100" s="117"/>
      <c r="Q100" s="117"/>
      <c r="R100" s="117"/>
      <c r="S100" s="117"/>
      <c r="T100" s="117"/>
      <c r="U100" s="117"/>
      <c r="V100" s="117"/>
      <c r="W100" s="117"/>
      <c r="X100" s="117"/>
      <c r="Y100" s="117"/>
      <c r="Z100" s="117"/>
      <c r="AA100" s="117"/>
      <c r="AB100" s="117"/>
      <c r="AC100" s="117"/>
      <c r="AD100" s="117"/>
      <c r="AE100" s="117"/>
      <c r="AF100" s="117"/>
      <c r="AG100" s="117"/>
      <c r="AH100" s="117"/>
      <c r="AI100" s="117"/>
    </row>
    <row r="101" spans="1:35" ht="45" x14ac:dyDescent="0.25">
      <c r="A101" s="2">
        <v>1252</v>
      </c>
      <c r="B101" s="2" t="s">
        <v>371</v>
      </c>
      <c r="C101" s="2" t="s">
        <v>372</v>
      </c>
      <c r="D101" s="2">
        <v>2019</v>
      </c>
      <c r="E101" s="2" t="s">
        <v>31</v>
      </c>
      <c r="F101" s="90" t="s">
        <v>373</v>
      </c>
      <c r="G101" s="198">
        <v>53700</v>
      </c>
      <c r="H101" s="199">
        <v>51015</v>
      </c>
      <c r="I101" s="199">
        <v>53700</v>
      </c>
      <c r="J101" s="200">
        <f t="shared" si="1"/>
        <v>0.95</v>
      </c>
      <c r="K101" s="199">
        <v>1200</v>
      </c>
      <c r="L101" s="202" t="s">
        <v>30</v>
      </c>
      <c r="M101" s="202">
        <v>50160</v>
      </c>
      <c r="N101" s="203">
        <f>SUM(L101:M101)*Summary!$P$29/1000</f>
        <v>15.8004</v>
      </c>
      <c r="O101" s="272" t="s">
        <v>958</v>
      </c>
      <c r="P101" s="117"/>
      <c r="Q101" s="117"/>
      <c r="R101" s="117"/>
      <c r="S101" s="117"/>
      <c r="T101" s="117"/>
      <c r="U101" s="117"/>
      <c r="V101" s="117"/>
      <c r="W101" s="117"/>
      <c r="X101" s="117"/>
      <c r="Y101" s="117"/>
      <c r="Z101" s="117"/>
      <c r="AA101" s="117"/>
      <c r="AB101" s="117"/>
      <c r="AC101" s="117"/>
      <c r="AD101" s="117"/>
      <c r="AE101" s="117"/>
      <c r="AF101" s="117"/>
      <c r="AG101" s="117"/>
      <c r="AH101" s="117"/>
      <c r="AI101" s="117"/>
    </row>
    <row r="102" spans="1:35" ht="60" x14ac:dyDescent="0.25">
      <c r="A102" s="14">
        <v>1253</v>
      </c>
      <c r="B102" s="16" t="s">
        <v>374</v>
      </c>
      <c r="C102" s="2" t="s">
        <v>375</v>
      </c>
      <c r="D102" s="2">
        <v>2019</v>
      </c>
      <c r="E102" s="2" t="s">
        <v>31</v>
      </c>
      <c r="F102" s="90" t="s">
        <v>376</v>
      </c>
      <c r="G102" s="198">
        <v>12500</v>
      </c>
      <c r="H102" s="199">
        <v>11875</v>
      </c>
      <c r="I102" s="199">
        <v>28200</v>
      </c>
      <c r="J102" s="200">
        <f t="shared" si="1"/>
        <v>0.42109929078014185</v>
      </c>
      <c r="K102" s="199">
        <v>1420</v>
      </c>
      <c r="L102" s="202" t="s">
        <v>30</v>
      </c>
      <c r="M102" s="202">
        <v>1136</v>
      </c>
      <c r="N102" s="203">
        <f>SUM(L102:M102)*Summary!$P$29/1000</f>
        <v>0.35783999999999999</v>
      </c>
      <c r="O102" s="272" t="s">
        <v>958</v>
      </c>
      <c r="P102" s="117"/>
      <c r="Q102" s="117"/>
      <c r="R102" s="117"/>
      <c r="S102" s="117"/>
      <c r="T102" s="117"/>
      <c r="U102" s="117"/>
      <c r="V102" s="117"/>
      <c r="W102" s="117"/>
      <c r="X102" s="117"/>
      <c r="Y102" s="117"/>
      <c r="Z102" s="117"/>
      <c r="AA102" s="117"/>
      <c r="AB102" s="117"/>
      <c r="AC102" s="117"/>
      <c r="AD102" s="117"/>
      <c r="AE102" s="117"/>
      <c r="AF102" s="117"/>
      <c r="AG102" s="117"/>
      <c r="AH102" s="117"/>
      <c r="AI102" s="117"/>
    </row>
    <row r="103" spans="1:35" ht="45" x14ac:dyDescent="0.25">
      <c r="A103" s="2">
        <v>1254</v>
      </c>
      <c r="B103" s="2" t="s">
        <v>377</v>
      </c>
      <c r="C103" s="2" t="s">
        <v>378</v>
      </c>
      <c r="D103" s="5">
        <v>2019</v>
      </c>
      <c r="E103" s="5" t="s">
        <v>31</v>
      </c>
      <c r="F103" s="90" t="s">
        <v>379</v>
      </c>
      <c r="G103" s="198">
        <v>17000</v>
      </c>
      <c r="H103" s="199">
        <v>15300</v>
      </c>
      <c r="I103" s="199">
        <v>26187</v>
      </c>
      <c r="J103" s="200">
        <f t="shared" si="1"/>
        <v>0.58425936533394429</v>
      </c>
      <c r="K103" s="199">
        <v>450</v>
      </c>
      <c r="L103" s="202" t="s">
        <v>30</v>
      </c>
      <c r="M103" s="202">
        <v>3970</v>
      </c>
      <c r="N103" s="203">
        <f>SUM(L103:M103)*Summary!$P$29/1000</f>
        <v>1.2505500000000001</v>
      </c>
      <c r="O103" s="272" t="s">
        <v>958</v>
      </c>
      <c r="P103" s="117"/>
      <c r="Q103" s="117"/>
      <c r="R103" s="117"/>
      <c r="S103" s="117"/>
      <c r="T103" s="117"/>
      <c r="U103" s="117"/>
      <c r="V103" s="117"/>
      <c r="W103" s="117"/>
      <c r="X103" s="117"/>
      <c r="Y103" s="117"/>
      <c r="Z103" s="117"/>
      <c r="AA103" s="117"/>
      <c r="AB103" s="117"/>
      <c r="AC103" s="117"/>
      <c r="AD103" s="117"/>
      <c r="AE103" s="117"/>
      <c r="AF103" s="117"/>
      <c r="AG103" s="117"/>
      <c r="AH103" s="117"/>
      <c r="AI103" s="117"/>
    </row>
    <row r="104" spans="1:35" ht="90" x14ac:dyDescent="0.25">
      <c r="A104" s="2">
        <v>1255</v>
      </c>
      <c r="B104" s="2" t="s">
        <v>380</v>
      </c>
      <c r="C104" s="2" t="s">
        <v>381</v>
      </c>
      <c r="D104" s="12">
        <v>2021</v>
      </c>
      <c r="E104" s="12" t="s">
        <v>43</v>
      </c>
      <c r="F104" s="90" t="s">
        <v>382</v>
      </c>
      <c r="G104" s="198">
        <v>100000</v>
      </c>
      <c r="H104" s="198">
        <v>100000</v>
      </c>
      <c r="I104" s="208">
        <v>140000</v>
      </c>
      <c r="J104" s="200">
        <f t="shared" si="1"/>
        <v>0.7142857142857143</v>
      </c>
      <c r="K104" s="199">
        <v>2150</v>
      </c>
      <c r="L104" s="202" t="s">
        <v>30</v>
      </c>
      <c r="M104" s="199">
        <v>115179</v>
      </c>
      <c r="N104" s="203">
        <f>SUM(L104:M104)*Summary!$P$29/1000</f>
        <v>36.281385</v>
      </c>
      <c r="O104" s="272" t="s">
        <v>958</v>
      </c>
      <c r="P104" s="117"/>
      <c r="Q104" s="117"/>
      <c r="R104" s="117"/>
      <c r="S104" s="117"/>
      <c r="T104" s="117"/>
      <c r="U104" s="117"/>
      <c r="V104" s="117"/>
      <c r="W104" s="117"/>
      <c r="X104" s="117"/>
      <c r="Y104" s="117"/>
      <c r="Z104" s="117"/>
      <c r="AA104" s="117"/>
      <c r="AB104" s="117"/>
      <c r="AC104" s="117"/>
      <c r="AD104" s="117"/>
      <c r="AE104" s="117"/>
      <c r="AF104" s="117"/>
      <c r="AG104" s="117"/>
      <c r="AH104" s="117"/>
      <c r="AI104" s="117"/>
    </row>
    <row r="105" spans="1:35" ht="30" x14ac:dyDescent="0.25">
      <c r="A105" s="2">
        <v>1256</v>
      </c>
      <c r="B105" s="2" t="s">
        <v>956</v>
      </c>
      <c r="C105" s="2" t="s">
        <v>388</v>
      </c>
      <c r="D105" s="2">
        <v>2019</v>
      </c>
      <c r="E105" s="2" t="s">
        <v>39</v>
      </c>
      <c r="F105" s="90" t="s">
        <v>389</v>
      </c>
      <c r="G105" s="198">
        <v>520000</v>
      </c>
      <c r="H105" s="199">
        <v>490000</v>
      </c>
      <c r="I105" s="199">
        <v>719000</v>
      </c>
      <c r="J105" s="200">
        <f t="shared" si="1"/>
        <v>0.68150208623087627</v>
      </c>
      <c r="K105" s="199">
        <v>12700</v>
      </c>
      <c r="L105" s="202" t="s">
        <v>30</v>
      </c>
      <c r="M105" s="202">
        <v>793942</v>
      </c>
      <c r="N105" s="203">
        <f>SUM(L105:M105)*Summary!$P$29/1000</f>
        <v>250.09173000000001</v>
      </c>
      <c r="O105" s="272" t="s">
        <v>958</v>
      </c>
      <c r="P105" s="117"/>
      <c r="Q105" s="117"/>
      <c r="R105" s="117"/>
      <c r="S105" s="117"/>
      <c r="T105" s="117"/>
      <c r="U105" s="117"/>
      <c r="V105" s="117"/>
      <c r="W105" s="117"/>
      <c r="X105" s="117"/>
      <c r="Y105" s="117"/>
      <c r="Z105" s="117"/>
      <c r="AA105" s="117"/>
      <c r="AB105" s="117"/>
      <c r="AC105" s="117"/>
      <c r="AD105" s="117"/>
      <c r="AE105" s="117"/>
      <c r="AF105" s="117"/>
      <c r="AG105" s="117"/>
      <c r="AH105" s="117"/>
      <c r="AI105" s="117"/>
    </row>
    <row r="106" spans="1:35" ht="75" x14ac:dyDescent="0.25">
      <c r="A106" s="14">
        <v>1257</v>
      </c>
      <c r="B106" s="18" t="s">
        <v>390</v>
      </c>
      <c r="C106" s="18" t="s">
        <v>391</v>
      </c>
      <c r="D106" s="2">
        <v>2018</v>
      </c>
      <c r="E106" s="2" t="s">
        <v>35</v>
      </c>
      <c r="F106" s="90" t="s">
        <v>392</v>
      </c>
      <c r="G106" s="198">
        <v>100000</v>
      </c>
      <c r="H106" s="205">
        <v>89999.98</v>
      </c>
      <c r="I106" s="204">
        <v>356000</v>
      </c>
      <c r="J106" s="200">
        <f t="shared" si="1"/>
        <v>0.25280893258426967</v>
      </c>
      <c r="K106" s="199">
        <v>9200</v>
      </c>
      <c r="L106" s="202" t="s">
        <v>30</v>
      </c>
      <c r="M106" s="202">
        <v>80939</v>
      </c>
      <c r="N106" s="203">
        <f>SUM(L106:M106)*Summary!$P$29/1000</f>
        <v>25.495785000000001</v>
      </c>
      <c r="O106" s="272" t="s">
        <v>958</v>
      </c>
      <c r="P106" s="117"/>
      <c r="Q106" s="117"/>
      <c r="R106" s="117"/>
      <c r="S106" s="117"/>
      <c r="T106" s="117"/>
      <c r="U106" s="117"/>
      <c r="V106" s="117"/>
      <c r="W106" s="117"/>
      <c r="X106" s="117"/>
      <c r="Y106" s="117"/>
      <c r="Z106" s="117"/>
      <c r="AA106" s="117"/>
      <c r="AB106" s="117"/>
      <c r="AC106" s="117"/>
      <c r="AD106" s="117"/>
      <c r="AE106" s="117"/>
      <c r="AF106" s="117"/>
      <c r="AG106" s="117"/>
      <c r="AH106" s="117"/>
      <c r="AI106" s="117"/>
    </row>
    <row r="107" spans="1:35" ht="60" x14ac:dyDescent="0.25">
      <c r="A107" s="14">
        <v>1262</v>
      </c>
      <c r="B107" s="18" t="s">
        <v>393</v>
      </c>
      <c r="C107" s="18" t="s">
        <v>394</v>
      </c>
      <c r="D107" s="2">
        <v>2016</v>
      </c>
      <c r="E107" s="2" t="s">
        <v>34</v>
      </c>
      <c r="F107" s="277" t="s">
        <v>332</v>
      </c>
      <c r="G107" s="198">
        <v>6500</v>
      </c>
      <c r="H107" s="199">
        <v>5768.75</v>
      </c>
      <c r="I107" s="199">
        <v>30000</v>
      </c>
      <c r="J107" s="200">
        <f t="shared" si="1"/>
        <v>0.19229166666666667</v>
      </c>
      <c r="K107" s="199">
        <v>838</v>
      </c>
      <c r="L107" s="202" t="s">
        <v>30</v>
      </c>
      <c r="M107" s="202">
        <v>5962</v>
      </c>
      <c r="N107" s="203">
        <f>SUM(L107:M107)*Summary!$P$29/1000</f>
        <v>1.8780299999999999</v>
      </c>
      <c r="O107" s="272" t="s">
        <v>958</v>
      </c>
      <c r="P107" s="117"/>
      <c r="Q107" s="117"/>
      <c r="R107" s="117"/>
      <c r="S107" s="117"/>
      <c r="T107" s="117"/>
      <c r="U107" s="117"/>
      <c r="V107" s="117"/>
      <c r="W107" s="117"/>
      <c r="X107" s="117"/>
      <c r="Y107" s="117"/>
      <c r="Z107" s="117"/>
      <c r="AA107" s="117"/>
      <c r="AB107" s="117"/>
      <c r="AC107" s="117"/>
      <c r="AD107" s="117"/>
      <c r="AE107" s="117"/>
      <c r="AF107" s="117"/>
      <c r="AG107" s="117"/>
      <c r="AH107" s="117"/>
      <c r="AI107" s="117"/>
    </row>
    <row r="108" spans="1:35" ht="30" x14ac:dyDescent="0.25">
      <c r="A108" s="2">
        <v>1266</v>
      </c>
      <c r="B108" s="2" t="s">
        <v>249</v>
      </c>
      <c r="C108" s="2" t="s">
        <v>411</v>
      </c>
      <c r="D108" s="2">
        <v>2019</v>
      </c>
      <c r="E108" s="2">
        <v>2018</v>
      </c>
      <c r="F108" s="90" t="s">
        <v>410</v>
      </c>
      <c r="G108" s="198">
        <v>1620</v>
      </c>
      <c r="H108" s="199">
        <v>1512</v>
      </c>
      <c r="I108" s="199">
        <v>2000</v>
      </c>
      <c r="J108" s="200">
        <f t="shared" si="1"/>
        <v>0.75600000000000001</v>
      </c>
      <c r="K108" s="199">
        <v>6300</v>
      </c>
      <c r="L108" s="202" t="s">
        <v>30</v>
      </c>
      <c r="M108" s="205">
        <v>59119</v>
      </c>
      <c r="N108" s="203">
        <f>SUM(L108:M108)*Summary!$P$29/1000</f>
        <v>18.622485000000001</v>
      </c>
      <c r="O108" s="272" t="s">
        <v>958</v>
      </c>
      <c r="P108" s="117"/>
      <c r="Q108" s="117"/>
      <c r="R108" s="117"/>
      <c r="S108" s="117"/>
      <c r="T108" s="117"/>
      <c r="U108" s="117"/>
      <c r="V108" s="117"/>
      <c r="W108" s="117"/>
      <c r="X108" s="117"/>
      <c r="Y108" s="117"/>
      <c r="Z108" s="117"/>
      <c r="AA108" s="117"/>
      <c r="AB108" s="117"/>
      <c r="AC108" s="117"/>
      <c r="AD108" s="117"/>
      <c r="AE108" s="117"/>
      <c r="AF108" s="117"/>
      <c r="AG108" s="117"/>
      <c r="AH108" s="117"/>
      <c r="AI108" s="117"/>
    </row>
    <row r="109" spans="1:35" ht="105" x14ac:dyDescent="0.25">
      <c r="A109" s="12">
        <v>1270</v>
      </c>
      <c r="B109" s="12" t="s">
        <v>395</v>
      </c>
      <c r="C109" s="12" t="s">
        <v>396</v>
      </c>
      <c r="D109" s="12">
        <v>2020</v>
      </c>
      <c r="E109" s="12" t="s">
        <v>31</v>
      </c>
      <c r="F109" s="90" t="s">
        <v>397</v>
      </c>
      <c r="G109" s="198">
        <v>500000</v>
      </c>
      <c r="H109" s="198">
        <v>500000</v>
      </c>
      <c r="I109" s="199">
        <v>585000</v>
      </c>
      <c r="J109" s="200">
        <f t="shared" si="1"/>
        <v>0.85470085470085466</v>
      </c>
      <c r="K109" s="199">
        <v>13737</v>
      </c>
      <c r="L109" s="199">
        <v>88624.786324786299</v>
      </c>
      <c r="M109" s="199">
        <v>439114.358974359</v>
      </c>
      <c r="N109" s="203">
        <f>SUM(L109:M109)*Summary!$P$29/1000</f>
        <v>166.23783076923075</v>
      </c>
      <c r="O109" s="272" t="s">
        <v>958</v>
      </c>
      <c r="P109" s="117"/>
      <c r="Q109" s="117"/>
      <c r="R109" s="117"/>
      <c r="S109" s="117"/>
      <c r="T109" s="117"/>
      <c r="U109" s="117"/>
      <c r="V109" s="117"/>
      <c r="W109" s="117"/>
      <c r="X109" s="117"/>
      <c r="Y109" s="117"/>
      <c r="Z109" s="117"/>
      <c r="AA109" s="117"/>
      <c r="AB109" s="117"/>
      <c r="AC109" s="117"/>
      <c r="AD109" s="117"/>
      <c r="AE109" s="117"/>
      <c r="AF109" s="117"/>
      <c r="AG109" s="117"/>
      <c r="AH109" s="117"/>
      <c r="AI109" s="117"/>
    </row>
    <row r="110" spans="1:35" ht="90" x14ac:dyDescent="0.25">
      <c r="A110" s="12">
        <v>1273</v>
      </c>
      <c r="B110" s="12" t="s">
        <v>345</v>
      </c>
      <c r="C110" s="12" t="s">
        <v>398</v>
      </c>
      <c r="D110" s="12">
        <v>2020</v>
      </c>
      <c r="E110" s="2" t="s">
        <v>31</v>
      </c>
      <c r="F110" s="90" t="s">
        <v>399</v>
      </c>
      <c r="G110" s="198">
        <v>142100</v>
      </c>
      <c r="H110" s="208">
        <v>136771.25</v>
      </c>
      <c r="I110" s="208">
        <v>150600</v>
      </c>
      <c r="J110" s="200">
        <f t="shared" si="1"/>
        <v>0.908175630810093</v>
      </c>
      <c r="K110" s="199">
        <v>4500</v>
      </c>
      <c r="L110" s="199">
        <v>65235</v>
      </c>
      <c r="M110" s="199">
        <v>123012</v>
      </c>
      <c r="N110" s="203">
        <f>SUM(L110:M110)*Summary!$P$29/1000</f>
        <v>59.297804999999997</v>
      </c>
      <c r="O110" s="272" t="s">
        <v>958</v>
      </c>
      <c r="P110" s="117"/>
      <c r="Q110" s="117"/>
      <c r="R110" s="117"/>
      <c r="S110" s="117"/>
      <c r="T110" s="117"/>
      <c r="U110" s="117"/>
      <c r="V110" s="117"/>
      <c r="W110" s="117"/>
      <c r="X110" s="117"/>
      <c r="Y110" s="117"/>
      <c r="Z110" s="117"/>
      <c r="AA110" s="117"/>
      <c r="AB110" s="117"/>
      <c r="AC110" s="117"/>
      <c r="AD110" s="117"/>
      <c r="AE110" s="117"/>
      <c r="AF110" s="117"/>
      <c r="AG110" s="117"/>
      <c r="AH110" s="117"/>
      <c r="AI110" s="117"/>
    </row>
    <row r="111" spans="1:35" ht="75" x14ac:dyDescent="0.25">
      <c r="A111" s="12">
        <v>1274</v>
      </c>
      <c r="B111" s="12" t="s">
        <v>400</v>
      </c>
      <c r="C111" s="12" t="s">
        <v>401</v>
      </c>
      <c r="D111" s="12">
        <v>2021</v>
      </c>
      <c r="E111" s="12" t="s">
        <v>43</v>
      </c>
      <c r="F111" s="90" t="s">
        <v>402</v>
      </c>
      <c r="G111" s="198">
        <v>191794</v>
      </c>
      <c r="H111" s="208">
        <v>191794</v>
      </c>
      <c r="I111" s="216">
        <v>279679</v>
      </c>
      <c r="J111" s="200">
        <f t="shared" si="1"/>
        <v>0.68576475173323703</v>
      </c>
      <c r="K111" s="202">
        <v>4632</v>
      </c>
      <c r="L111" s="202" t="s">
        <v>30</v>
      </c>
      <c r="M111" s="202">
        <v>21480</v>
      </c>
      <c r="N111" s="203">
        <f>SUM(L111:M111)*Summary!$P$29/1000</f>
        <v>6.7661999999999995</v>
      </c>
      <c r="O111" s="272" t="s">
        <v>958</v>
      </c>
      <c r="P111" s="117"/>
      <c r="Q111" s="117"/>
      <c r="R111" s="117"/>
      <c r="S111" s="117"/>
      <c r="T111" s="117"/>
      <c r="U111" s="117"/>
      <c r="V111" s="117"/>
      <c r="W111" s="117"/>
      <c r="X111" s="117"/>
      <c r="Y111" s="117"/>
      <c r="Z111" s="117"/>
      <c r="AA111" s="117"/>
      <c r="AB111" s="117"/>
      <c r="AC111" s="117"/>
      <c r="AD111" s="117"/>
      <c r="AE111" s="117"/>
      <c r="AF111" s="117"/>
      <c r="AG111" s="117"/>
      <c r="AH111" s="117"/>
      <c r="AI111" s="117"/>
    </row>
    <row r="112" spans="1:35" ht="90" x14ac:dyDescent="0.25">
      <c r="A112" s="12">
        <v>1277</v>
      </c>
      <c r="B112" s="12" t="s">
        <v>272</v>
      </c>
      <c r="C112" s="12" t="s">
        <v>403</v>
      </c>
      <c r="D112" s="12">
        <v>2020</v>
      </c>
      <c r="E112" s="12" t="s">
        <v>32</v>
      </c>
      <c r="F112" s="90" t="s">
        <v>404</v>
      </c>
      <c r="G112" s="198">
        <v>75500</v>
      </c>
      <c r="H112" s="198">
        <v>75500</v>
      </c>
      <c r="I112" s="208">
        <v>215000</v>
      </c>
      <c r="J112" s="200">
        <f t="shared" si="1"/>
        <v>0.35116279069767442</v>
      </c>
      <c r="K112" s="202">
        <v>4022</v>
      </c>
      <c r="L112" s="202">
        <v>9130.2325581395344</v>
      </c>
      <c r="M112" s="202">
        <v>35026.943255813952</v>
      </c>
      <c r="N112" s="203">
        <f>SUM(L112:M112)*Summary!$P$29/1000</f>
        <v>13.909510381395348</v>
      </c>
      <c r="O112" s="272" t="s">
        <v>958</v>
      </c>
      <c r="P112" s="117"/>
      <c r="Q112" s="117"/>
      <c r="R112" s="117"/>
      <c r="S112" s="117"/>
      <c r="T112" s="117"/>
      <c r="U112" s="117"/>
      <c r="V112" s="117"/>
      <c r="W112" s="117"/>
      <c r="X112" s="117"/>
      <c r="Y112" s="117"/>
      <c r="Z112" s="117"/>
      <c r="AA112" s="117"/>
      <c r="AB112" s="117"/>
      <c r="AC112" s="117"/>
      <c r="AD112" s="117"/>
      <c r="AE112" s="117"/>
      <c r="AF112" s="117"/>
      <c r="AG112" s="117"/>
      <c r="AH112" s="117"/>
      <c r="AI112" s="117"/>
    </row>
    <row r="113" spans="1:35" ht="75" x14ac:dyDescent="0.25">
      <c r="A113" s="12">
        <v>1280</v>
      </c>
      <c r="B113" s="2" t="s">
        <v>405</v>
      </c>
      <c r="C113" s="12" t="s">
        <v>406</v>
      </c>
      <c r="D113" s="12">
        <v>2020</v>
      </c>
      <c r="E113" s="12" t="s">
        <v>31</v>
      </c>
      <c r="F113" s="90" t="s">
        <v>407</v>
      </c>
      <c r="G113" s="198">
        <v>46875</v>
      </c>
      <c r="H113" s="208">
        <v>45117.190999999999</v>
      </c>
      <c r="I113" s="216">
        <v>68750</v>
      </c>
      <c r="J113" s="200">
        <f t="shared" si="1"/>
        <v>0.65625005090909094</v>
      </c>
      <c r="K113" s="202">
        <v>1013</v>
      </c>
      <c r="L113" s="202" t="s">
        <v>30</v>
      </c>
      <c r="M113" s="202">
        <v>33837</v>
      </c>
      <c r="N113" s="203">
        <f>SUM(L113:M113)*Summary!$P$29/1000</f>
        <v>10.658655000000001</v>
      </c>
      <c r="O113" s="272" t="s">
        <v>958</v>
      </c>
      <c r="P113" s="117"/>
      <c r="Q113" s="117"/>
      <c r="R113" s="117"/>
      <c r="S113" s="117"/>
      <c r="T113" s="117"/>
      <c r="U113" s="117"/>
      <c r="V113" s="117"/>
      <c r="W113" s="117"/>
      <c r="X113" s="117"/>
      <c r="Y113" s="117"/>
      <c r="Z113" s="117"/>
      <c r="AA113" s="117"/>
      <c r="AB113" s="117"/>
      <c r="AC113" s="117"/>
      <c r="AD113" s="117"/>
      <c r="AE113" s="117"/>
      <c r="AF113" s="117"/>
      <c r="AG113" s="117"/>
      <c r="AH113" s="117"/>
      <c r="AI113" s="117"/>
    </row>
    <row r="114" spans="1:35" ht="60" x14ac:dyDescent="0.25">
      <c r="A114" s="12">
        <v>1281</v>
      </c>
      <c r="B114" s="2" t="s">
        <v>405</v>
      </c>
      <c r="C114" s="18" t="s">
        <v>408</v>
      </c>
      <c r="D114" s="12">
        <v>2020</v>
      </c>
      <c r="E114" s="12" t="s">
        <v>31</v>
      </c>
      <c r="F114" s="90" t="s">
        <v>409</v>
      </c>
      <c r="G114" s="198">
        <v>21250</v>
      </c>
      <c r="H114" s="208">
        <v>20453.127</v>
      </c>
      <c r="I114" s="216">
        <v>37500</v>
      </c>
      <c r="J114" s="200">
        <f t="shared" si="1"/>
        <v>0.54541671999999997</v>
      </c>
      <c r="K114" s="202">
        <v>314</v>
      </c>
      <c r="L114" s="202" t="s">
        <v>30</v>
      </c>
      <c r="M114" s="202">
        <v>2809</v>
      </c>
      <c r="N114" s="203">
        <f>SUM(L114:M114)*Summary!$P$29/1000</f>
        <v>0.88483500000000004</v>
      </c>
      <c r="O114" s="272" t="s">
        <v>958</v>
      </c>
      <c r="P114" s="117"/>
      <c r="Q114" s="117"/>
      <c r="R114" s="117"/>
      <c r="S114" s="117"/>
      <c r="T114" s="117"/>
      <c r="U114" s="117"/>
      <c r="V114" s="117"/>
      <c r="W114" s="117"/>
      <c r="X114" s="117"/>
      <c r="Y114" s="117"/>
      <c r="Z114" s="117"/>
      <c r="AA114" s="117"/>
      <c r="AB114" s="117"/>
      <c r="AC114" s="117"/>
      <c r="AD114" s="117"/>
      <c r="AE114" s="117"/>
      <c r="AF114" s="117"/>
      <c r="AG114" s="117"/>
      <c r="AH114" s="117"/>
      <c r="AI114" s="117"/>
    </row>
    <row r="115" spans="1:35" ht="90" x14ac:dyDescent="0.25">
      <c r="A115" s="5">
        <v>1284</v>
      </c>
      <c r="B115" s="12" t="s">
        <v>412</v>
      </c>
      <c r="C115" s="12" t="s">
        <v>413</v>
      </c>
      <c r="D115" s="12">
        <v>2020</v>
      </c>
      <c r="E115" s="12" t="s">
        <v>32</v>
      </c>
      <c r="F115" s="90" t="s">
        <v>414</v>
      </c>
      <c r="G115" s="198">
        <v>296500</v>
      </c>
      <c r="H115" s="208">
        <v>296500</v>
      </c>
      <c r="I115" s="216">
        <v>390000</v>
      </c>
      <c r="J115" s="200">
        <f t="shared" si="1"/>
        <v>0.76025641025641022</v>
      </c>
      <c r="K115" s="202">
        <v>7513</v>
      </c>
      <c r="L115" s="202">
        <v>357321</v>
      </c>
      <c r="M115" s="202">
        <v>325573</v>
      </c>
      <c r="N115" s="203">
        <f>SUM(L115:M115)*Summary!$P$29/1000</f>
        <v>215.11161000000001</v>
      </c>
      <c r="O115" s="272" t="s">
        <v>958</v>
      </c>
      <c r="P115" s="117"/>
      <c r="Q115" s="117"/>
      <c r="R115" s="117"/>
      <c r="S115" s="117"/>
      <c r="T115" s="117"/>
      <c r="U115" s="117"/>
      <c r="V115" s="117"/>
      <c r="W115" s="117"/>
      <c r="X115" s="117"/>
      <c r="Y115" s="117"/>
      <c r="Z115" s="117"/>
      <c r="AA115" s="117"/>
      <c r="AB115" s="117"/>
      <c r="AC115" s="117"/>
      <c r="AD115" s="117"/>
      <c r="AE115" s="117"/>
      <c r="AF115" s="117"/>
      <c r="AG115" s="117"/>
      <c r="AH115" s="117"/>
      <c r="AI115" s="117"/>
    </row>
    <row r="116" spans="1:35" ht="90" x14ac:dyDescent="0.25">
      <c r="A116" s="12">
        <v>1294</v>
      </c>
      <c r="B116" s="5" t="s">
        <v>283</v>
      </c>
      <c r="C116" s="12" t="s">
        <v>415</v>
      </c>
      <c r="D116" s="12">
        <v>2020</v>
      </c>
      <c r="E116" s="12" t="s">
        <v>46</v>
      </c>
      <c r="F116" s="280" t="s">
        <v>416</v>
      </c>
      <c r="G116" s="198">
        <v>2000000</v>
      </c>
      <c r="H116" s="198">
        <v>2000000</v>
      </c>
      <c r="I116" s="207">
        <v>2590000</v>
      </c>
      <c r="J116" s="200">
        <f t="shared" si="1"/>
        <v>0.77220077220077221</v>
      </c>
      <c r="K116" s="202">
        <v>22081</v>
      </c>
      <c r="L116" s="202" t="s">
        <v>30</v>
      </c>
      <c r="M116" s="202">
        <v>988955.98455598461</v>
      </c>
      <c r="N116" s="203">
        <f>SUM(L116:M116)*Summary!$P$29/1000</f>
        <v>311.52113513513513</v>
      </c>
      <c r="O116" s="272" t="s">
        <v>958</v>
      </c>
      <c r="P116" s="117"/>
      <c r="Q116" s="117"/>
      <c r="R116" s="117"/>
      <c r="S116" s="117"/>
      <c r="T116" s="117"/>
      <c r="U116" s="117"/>
      <c r="V116" s="117"/>
      <c r="W116" s="117"/>
      <c r="X116" s="117"/>
      <c r="Y116" s="117"/>
      <c r="Z116" s="117"/>
      <c r="AA116" s="117"/>
      <c r="AB116" s="117"/>
      <c r="AC116" s="117"/>
      <c r="AD116" s="117"/>
      <c r="AE116" s="117"/>
      <c r="AF116" s="117"/>
      <c r="AG116" s="117"/>
      <c r="AH116" s="117"/>
      <c r="AI116" s="117"/>
    </row>
    <row r="117" spans="1:35" ht="60" x14ac:dyDescent="0.25">
      <c r="A117" s="12">
        <v>1295</v>
      </c>
      <c r="B117" s="12" t="s">
        <v>417</v>
      </c>
      <c r="C117" s="12" t="s">
        <v>418</v>
      </c>
      <c r="D117" s="12">
        <v>2020</v>
      </c>
      <c r="E117" s="12" t="s">
        <v>41</v>
      </c>
      <c r="F117" s="280" t="s">
        <v>419</v>
      </c>
      <c r="G117" s="198">
        <v>350000</v>
      </c>
      <c r="H117" s="198">
        <v>350000</v>
      </c>
      <c r="I117" s="208">
        <v>788100</v>
      </c>
      <c r="J117" s="200">
        <f t="shared" si="1"/>
        <v>0.44410607790889484</v>
      </c>
      <c r="K117" s="202">
        <v>17600</v>
      </c>
      <c r="L117" s="202" t="s">
        <v>30</v>
      </c>
      <c r="M117" s="202">
        <v>329846.46618449426</v>
      </c>
      <c r="N117" s="203">
        <f>SUM(L117:M117)*Summary!$P$29/1000</f>
        <v>103.9016368481157</v>
      </c>
      <c r="O117" s="272" t="s">
        <v>958</v>
      </c>
      <c r="P117" s="117"/>
      <c r="Q117" s="117"/>
      <c r="R117" s="117"/>
      <c r="S117" s="117"/>
      <c r="T117" s="117"/>
      <c r="U117" s="117"/>
      <c r="V117" s="117"/>
      <c r="W117" s="117"/>
      <c r="X117" s="117"/>
      <c r="Y117" s="117"/>
      <c r="Z117" s="117"/>
      <c r="AA117" s="117"/>
      <c r="AB117" s="117"/>
      <c r="AC117" s="117"/>
      <c r="AD117" s="117"/>
      <c r="AE117" s="117"/>
      <c r="AF117" s="117"/>
      <c r="AG117" s="117"/>
      <c r="AH117" s="117"/>
      <c r="AI117" s="117"/>
    </row>
    <row r="118" spans="1:35" ht="75" x14ac:dyDescent="0.25">
      <c r="A118" s="12">
        <v>1296</v>
      </c>
      <c r="B118" s="12" t="s">
        <v>420</v>
      </c>
      <c r="C118" s="12" t="s">
        <v>421</v>
      </c>
      <c r="D118" s="12">
        <v>2020</v>
      </c>
      <c r="E118" s="12" t="s">
        <v>31</v>
      </c>
      <c r="F118" s="280" t="s">
        <v>422</v>
      </c>
      <c r="G118" s="198">
        <v>135000</v>
      </c>
      <c r="H118" s="198">
        <v>130500.005</v>
      </c>
      <c r="I118" s="208">
        <v>485600</v>
      </c>
      <c r="J118" s="200">
        <f t="shared" si="1"/>
        <v>0.26873971375617794</v>
      </c>
      <c r="K118" s="202">
        <v>11693</v>
      </c>
      <c r="L118" s="202" t="s">
        <v>30</v>
      </c>
      <c r="M118" s="202">
        <v>90029</v>
      </c>
      <c r="N118" s="203">
        <f>SUM(L118:M118)*Summary!$P$29/1000</f>
        <v>28.359134999999998</v>
      </c>
      <c r="O118" s="272" t="s">
        <v>958</v>
      </c>
      <c r="P118" s="117"/>
      <c r="Q118" s="117"/>
      <c r="R118" s="117"/>
      <c r="S118" s="117"/>
      <c r="T118" s="117"/>
      <c r="U118" s="117"/>
      <c r="V118" s="117"/>
      <c r="W118" s="117"/>
      <c r="X118" s="117"/>
      <c r="Y118" s="117"/>
      <c r="Z118" s="117"/>
      <c r="AA118" s="117"/>
      <c r="AB118" s="117"/>
      <c r="AC118" s="117"/>
      <c r="AD118" s="117"/>
      <c r="AE118" s="117"/>
      <c r="AF118" s="117"/>
      <c r="AG118" s="117"/>
      <c r="AH118" s="117"/>
      <c r="AI118" s="117"/>
    </row>
    <row r="119" spans="1:35" ht="105" x14ac:dyDescent="0.25">
      <c r="A119" s="12">
        <v>1299</v>
      </c>
      <c r="B119" s="12" t="s">
        <v>423</v>
      </c>
      <c r="C119" s="12" t="s">
        <v>424</v>
      </c>
      <c r="D119" s="12">
        <v>2021</v>
      </c>
      <c r="E119" s="12" t="s">
        <v>43</v>
      </c>
      <c r="F119" s="281" t="s">
        <v>425</v>
      </c>
      <c r="G119" s="198">
        <v>412500</v>
      </c>
      <c r="H119" s="198">
        <v>412500</v>
      </c>
      <c r="I119" s="208">
        <v>640000</v>
      </c>
      <c r="J119" s="200">
        <f t="shared" si="1"/>
        <v>0.64453125</v>
      </c>
      <c r="K119" s="202">
        <v>9433</v>
      </c>
      <c r="L119" s="202">
        <v>303896</v>
      </c>
      <c r="M119" s="202">
        <v>292441</v>
      </c>
      <c r="N119" s="203">
        <f>SUM(L119:M119)*Summary!$P$29/1000</f>
        <v>187.84615500000001</v>
      </c>
      <c r="O119" s="272" t="s">
        <v>958</v>
      </c>
      <c r="P119" s="117"/>
      <c r="Q119" s="117"/>
      <c r="R119" s="117"/>
      <c r="S119" s="117"/>
      <c r="T119" s="117"/>
      <c r="U119" s="117"/>
      <c r="V119" s="117"/>
      <c r="W119" s="117"/>
      <c r="X119" s="117"/>
      <c r="Y119" s="117"/>
      <c r="Z119" s="117"/>
      <c r="AA119" s="117"/>
      <c r="AB119" s="117"/>
      <c r="AC119" s="117"/>
      <c r="AD119" s="117"/>
      <c r="AE119" s="117"/>
      <c r="AF119" s="117"/>
      <c r="AG119" s="117"/>
      <c r="AH119" s="117"/>
      <c r="AI119" s="117"/>
    </row>
    <row r="120" spans="1:35" ht="75" x14ac:dyDescent="0.25">
      <c r="A120" s="2">
        <v>1301</v>
      </c>
      <c r="B120" s="2" t="s">
        <v>426</v>
      </c>
      <c r="C120" s="2" t="s">
        <v>427</v>
      </c>
      <c r="D120" s="2">
        <v>2021</v>
      </c>
      <c r="E120" s="2" t="s">
        <v>39</v>
      </c>
      <c r="F120" s="90" t="s">
        <v>428</v>
      </c>
      <c r="G120" s="198">
        <v>300000</v>
      </c>
      <c r="H120" s="198">
        <v>293333.34000000003</v>
      </c>
      <c r="I120" s="199">
        <v>369346.88400000002</v>
      </c>
      <c r="J120" s="200">
        <f t="shared" si="1"/>
        <v>0.79419470613430165</v>
      </c>
      <c r="K120" s="202">
        <v>9366</v>
      </c>
      <c r="L120" s="202">
        <v>254142</v>
      </c>
      <c r="M120" s="202">
        <v>306848</v>
      </c>
      <c r="N120" s="203">
        <f>SUM(L120:M120)*Summary!$P$29/1000</f>
        <v>176.71185</v>
      </c>
      <c r="O120" s="272" t="s">
        <v>958</v>
      </c>
      <c r="P120" s="117"/>
      <c r="Q120" s="117"/>
      <c r="R120" s="117"/>
      <c r="S120" s="117"/>
      <c r="T120" s="117"/>
      <c r="U120" s="117"/>
      <c r="V120" s="117"/>
      <c r="W120" s="117"/>
      <c r="X120" s="117"/>
      <c r="Y120" s="117"/>
      <c r="Z120" s="117"/>
      <c r="AA120" s="117"/>
      <c r="AB120" s="117"/>
      <c r="AC120" s="117"/>
      <c r="AD120" s="117"/>
      <c r="AE120" s="117"/>
      <c r="AF120" s="117"/>
      <c r="AG120" s="117"/>
      <c r="AH120" s="117"/>
      <c r="AI120" s="117"/>
    </row>
    <row r="121" spans="1:35" ht="120" x14ac:dyDescent="0.25">
      <c r="A121" s="2">
        <v>1302</v>
      </c>
      <c r="B121" s="2" t="s">
        <v>298</v>
      </c>
      <c r="C121" s="2" t="s">
        <v>429</v>
      </c>
      <c r="D121" s="5">
        <v>2021</v>
      </c>
      <c r="E121" s="5" t="s">
        <v>43</v>
      </c>
      <c r="F121" s="90" t="s">
        <v>430</v>
      </c>
      <c r="G121" s="198">
        <v>296000</v>
      </c>
      <c r="H121" s="198">
        <v>296000</v>
      </c>
      <c r="I121" s="199">
        <v>461000</v>
      </c>
      <c r="J121" s="200">
        <f t="shared" si="1"/>
        <v>0.64208242950108463</v>
      </c>
      <c r="K121" s="199">
        <v>7112</v>
      </c>
      <c r="L121" s="199" t="s">
        <v>30</v>
      </c>
      <c r="M121" s="202">
        <v>117359</v>
      </c>
      <c r="N121" s="203">
        <f>SUM(L121:M121)*Summary!$P$29/1000</f>
        <v>36.968085000000002</v>
      </c>
      <c r="O121" s="272" t="s">
        <v>958</v>
      </c>
      <c r="P121" s="117"/>
      <c r="Q121" s="117"/>
      <c r="R121" s="117"/>
      <c r="S121" s="117"/>
      <c r="T121" s="117"/>
      <c r="U121" s="117"/>
      <c r="V121" s="117"/>
      <c r="W121" s="117"/>
      <c r="X121" s="117"/>
      <c r="Y121" s="117"/>
      <c r="Z121" s="117"/>
      <c r="AA121" s="117"/>
      <c r="AB121" s="117"/>
      <c r="AC121" s="117"/>
      <c r="AD121" s="117"/>
      <c r="AE121" s="117"/>
      <c r="AF121" s="117"/>
      <c r="AG121" s="117"/>
      <c r="AH121" s="117"/>
      <c r="AI121" s="117"/>
    </row>
    <row r="122" spans="1:35" ht="33.6" customHeight="1" x14ac:dyDescent="0.25">
      <c r="A122" s="12">
        <v>1308</v>
      </c>
      <c r="B122" s="12" t="s">
        <v>431</v>
      </c>
      <c r="C122" s="12" t="s">
        <v>432</v>
      </c>
      <c r="D122" s="12">
        <v>2020</v>
      </c>
      <c r="E122" s="12" t="s">
        <v>32</v>
      </c>
      <c r="F122" s="280" t="s">
        <v>433</v>
      </c>
      <c r="G122" s="198">
        <v>10000</v>
      </c>
      <c r="H122" s="198">
        <v>9600</v>
      </c>
      <c r="I122" s="208">
        <v>37500</v>
      </c>
      <c r="J122" s="200">
        <f t="shared" si="1"/>
        <v>0.25600000000000001</v>
      </c>
      <c r="K122" s="202">
        <v>728</v>
      </c>
      <c r="L122" s="199" t="s">
        <v>30</v>
      </c>
      <c r="M122" s="202">
        <v>8032</v>
      </c>
      <c r="N122" s="203">
        <f>SUM(L122:M122)*Summary!$P$29/1000</f>
        <v>2.5300799999999999</v>
      </c>
      <c r="O122" s="272" t="s">
        <v>958</v>
      </c>
      <c r="P122" s="117"/>
      <c r="Q122" s="117"/>
      <c r="R122" s="117"/>
      <c r="S122" s="117"/>
      <c r="T122" s="117"/>
      <c r="U122" s="117"/>
      <c r="V122" s="117"/>
      <c r="W122" s="117"/>
      <c r="X122" s="117"/>
      <c r="Y122" s="117"/>
      <c r="Z122" s="117"/>
      <c r="AA122" s="117"/>
      <c r="AB122" s="117"/>
      <c r="AC122" s="117"/>
      <c r="AD122" s="117"/>
      <c r="AE122" s="117"/>
      <c r="AF122" s="117"/>
      <c r="AG122" s="117"/>
      <c r="AH122" s="117"/>
      <c r="AI122" s="117"/>
    </row>
    <row r="123" spans="1:35" ht="90" x14ac:dyDescent="0.25">
      <c r="A123" s="12">
        <v>1309</v>
      </c>
      <c r="B123" s="12" t="s">
        <v>434</v>
      </c>
      <c r="C123" s="12" t="s">
        <v>435</v>
      </c>
      <c r="D123" s="12">
        <v>2020</v>
      </c>
      <c r="E123" s="12" t="s">
        <v>32</v>
      </c>
      <c r="F123" s="93" t="s">
        <v>436</v>
      </c>
      <c r="G123" s="198">
        <v>130000</v>
      </c>
      <c r="H123" s="208">
        <v>130000</v>
      </c>
      <c r="I123" s="208">
        <v>207000</v>
      </c>
      <c r="J123" s="200">
        <f t="shared" si="1"/>
        <v>0.6280193236714976</v>
      </c>
      <c r="K123" s="202">
        <v>5628</v>
      </c>
      <c r="L123" s="202">
        <v>59661.835748792269</v>
      </c>
      <c r="M123" s="202">
        <v>91189.913043478256</v>
      </c>
      <c r="N123" s="203">
        <f>SUM(L123:M123)*Summary!$P$29/1000</f>
        <v>47.518300869565216</v>
      </c>
      <c r="O123" s="272" t="s">
        <v>958</v>
      </c>
      <c r="P123" s="117"/>
      <c r="Q123" s="117"/>
      <c r="R123" s="117"/>
      <c r="S123" s="117"/>
      <c r="T123" s="117"/>
      <c r="U123" s="117"/>
      <c r="V123" s="117"/>
      <c r="W123" s="117"/>
      <c r="X123" s="117"/>
      <c r="Y123" s="117"/>
      <c r="Z123" s="117"/>
      <c r="AA123" s="117"/>
      <c r="AB123" s="117"/>
      <c r="AC123" s="117"/>
      <c r="AD123" s="117"/>
      <c r="AE123" s="117"/>
      <c r="AF123" s="117"/>
      <c r="AG123" s="117"/>
      <c r="AH123" s="117"/>
      <c r="AI123" s="117"/>
    </row>
    <row r="124" spans="1:35" ht="60" x14ac:dyDescent="0.25">
      <c r="A124" s="5">
        <v>1312</v>
      </c>
      <c r="B124" s="12" t="s">
        <v>385</v>
      </c>
      <c r="C124" s="12" t="s">
        <v>437</v>
      </c>
      <c r="D124" s="5">
        <v>2020</v>
      </c>
      <c r="E124" s="5" t="s">
        <v>88</v>
      </c>
      <c r="F124" s="90" t="s">
        <v>438</v>
      </c>
      <c r="G124" s="199">
        <v>50513</v>
      </c>
      <c r="H124" s="199">
        <v>29413</v>
      </c>
      <c r="I124" s="199">
        <v>68750</v>
      </c>
      <c r="J124" s="200">
        <f t="shared" si="1"/>
        <v>0.42782545454545456</v>
      </c>
      <c r="K124" s="199">
        <v>1492</v>
      </c>
      <c r="L124" s="202" t="s">
        <v>30</v>
      </c>
      <c r="M124" s="199">
        <v>19213.298903272724</v>
      </c>
      <c r="N124" s="203">
        <f>SUM(L124:M124)*Summary!$P$29/1000</f>
        <v>6.0521891545309083</v>
      </c>
      <c r="O124" s="272" t="s">
        <v>958</v>
      </c>
      <c r="P124" s="117"/>
      <c r="Q124" s="117"/>
      <c r="R124" s="117"/>
      <c r="S124" s="117"/>
      <c r="T124" s="117"/>
      <c r="U124" s="117"/>
      <c r="V124" s="117"/>
      <c r="W124" s="117"/>
      <c r="X124" s="117"/>
      <c r="Y124" s="117"/>
      <c r="Z124" s="117"/>
      <c r="AA124" s="117"/>
      <c r="AB124" s="117"/>
      <c r="AC124" s="117"/>
      <c r="AD124" s="117"/>
      <c r="AE124" s="117"/>
      <c r="AF124" s="117"/>
      <c r="AG124" s="117"/>
      <c r="AH124" s="117"/>
      <c r="AI124" s="117"/>
    </row>
    <row r="125" spans="1:35" ht="45" x14ac:dyDescent="0.25">
      <c r="A125" s="2">
        <v>1314</v>
      </c>
      <c r="B125" s="2" t="s">
        <v>92</v>
      </c>
      <c r="C125" s="2" t="s">
        <v>439</v>
      </c>
      <c r="D125" s="2">
        <v>2020</v>
      </c>
      <c r="E125" s="2" t="s">
        <v>31</v>
      </c>
      <c r="F125" s="90" t="s">
        <v>440</v>
      </c>
      <c r="G125" s="202">
        <v>5000</v>
      </c>
      <c r="H125" s="202">
        <v>5000</v>
      </c>
      <c r="I125" s="202">
        <v>5000</v>
      </c>
      <c r="J125" s="200">
        <f t="shared" si="1"/>
        <v>1</v>
      </c>
      <c r="K125" s="202" t="s">
        <v>30</v>
      </c>
      <c r="L125" s="202">
        <v>455056</v>
      </c>
      <c r="M125" s="202">
        <v>0</v>
      </c>
      <c r="N125" s="203">
        <f>SUM(L125:M125)*Summary!$P$29/1000</f>
        <v>143.34264000000002</v>
      </c>
      <c r="O125" s="272" t="s">
        <v>958</v>
      </c>
      <c r="P125" s="117"/>
      <c r="Q125" s="117"/>
      <c r="R125" s="117"/>
      <c r="S125" s="117"/>
      <c r="T125" s="117"/>
      <c r="U125" s="117"/>
      <c r="V125" s="117"/>
      <c r="W125" s="117"/>
      <c r="X125" s="117"/>
      <c r="Y125" s="117"/>
      <c r="Z125" s="117"/>
      <c r="AA125" s="117"/>
      <c r="AB125" s="117"/>
      <c r="AC125" s="117"/>
      <c r="AD125" s="117"/>
      <c r="AE125" s="117"/>
      <c r="AF125" s="117"/>
      <c r="AG125" s="117"/>
      <c r="AH125" s="117"/>
      <c r="AI125" s="117"/>
    </row>
    <row r="126" spans="1:35" ht="75" x14ac:dyDescent="0.25">
      <c r="A126" s="5">
        <v>1316</v>
      </c>
      <c r="B126" s="12" t="s">
        <v>949</v>
      </c>
      <c r="C126" s="12" t="s">
        <v>441</v>
      </c>
      <c r="D126" s="5">
        <v>2020</v>
      </c>
      <c r="E126" s="5" t="s">
        <v>32</v>
      </c>
      <c r="F126" s="280" t="s">
        <v>442</v>
      </c>
      <c r="G126" s="199">
        <v>45000</v>
      </c>
      <c r="H126" s="199">
        <v>43500</v>
      </c>
      <c r="I126" s="199">
        <v>68750</v>
      </c>
      <c r="J126" s="200">
        <f t="shared" si="1"/>
        <v>0.63272727272727269</v>
      </c>
      <c r="K126" s="199">
        <v>1665</v>
      </c>
      <c r="L126" s="202" t="s">
        <v>30</v>
      </c>
      <c r="M126" s="199">
        <v>24757</v>
      </c>
      <c r="N126" s="203">
        <f>SUM(L126:M126)*Summary!$P$29/1000</f>
        <v>7.7984549999999997</v>
      </c>
      <c r="O126" s="272" t="s">
        <v>958</v>
      </c>
      <c r="P126" s="117"/>
      <c r="Q126" s="117"/>
      <c r="R126" s="117"/>
      <c r="S126" s="117"/>
      <c r="T126" s="117"/>
      <c r="U126" s="117"/>
      <c r="V126" s="117"/>
      <c r="W126" s="117"/>
      <c r="X126" s="117"/>
      <c r="Y126" s="117"/>
      <c r="Z126" s="117"/>
      <c r="AA126" s="117"/>
      <c r="AB126" s="117"/>
      <c r="AC126" s="117"/>
      <c r="AD126" s="117"/>
      <c r="AE126" s="117"/>
      <c r="AF126" s="117"/>
      <c r="AG126" s="117"/>
      <c r="AH126" s="117"/>
      <c r="AI126" s="117"/>
    </row>
    <row r="127" spans="1:35" ht="45" x14ac:dyDescent="0.25">
      <c r="A127" s="5">
        <v>1317</v>
      </c>
      <c r="B127" s="12" t="s">
        <v>443</v>
      </c>
      <c r="C127" s="12" t="s">
        <v>444</v>
      </c>
      <c r="D127" s="5">
        <v>2020</v>
      </c>
      <c r="E127" s="5" t="s">
        <v>32</v>
      </c>
      <c r="F127" s="280" t="s">
        <v>445</v>
      </c>
      <c r="G127" s="199">
        <v>50000</v>
      </c>
      <c r="H127" s="199">
        <v>47500</v>
      </c>
      <c r="I127" s="199">
        <v>258000</v>
      </c>
      <c r="J127" s="200">
        <f t="shared" si="1"/>
        <v>0.18410852713178294</v>
      </c>
      <c r="K127" s="199">
        <v>2627</v>
      </c>
      <c r="L127" s="202" t="s">
        <v>30</v>
      </c>
      <c r="M127" s="205">
        <v>580</v>
      </c>
      <c r="N127" s="203">
        <f>SUM(L127:M127)*Summary!$P$29/1000</f>
        <v>0.1827</v>
      </c>
      <c r="O127" s="272" t="s">
        <v>958</v>
      </c>
      <c r="P127" s="152"/>
      <c r="Q127" s="152"/>
      <c r="R127" s="152"/>
      <c r="S127" s="152"/>
      <c r="T127" s="152"/>
      <c r="U127" s="117"/>
      <c r="V127" s="117"/>
      <c r="W127" s="117"/>
      <c r="X127" s="117"/>
      <c r="Y127" s="117"/>
      <c r="Z127" s="117"/>
      <c r="AA127" s="117"/>
      <c r="AB127" s="117"/>
      <c r="AC127" s="117"/>
      <c r="AD127" s="117"/>
      <c r="AE127" s="117"/>
      <c r="AF127" s="117"/>
      <c r="AG127" s="117"/>
      <c r="AH127" s="117"/>
      <c r="AI127" s="117"/>
    </row>
    <row r="128" spans="1:35" ht="75" x14ac:dyDescent="0.25">
      <c r="A128" s="2">
        <v>1318</v>
      </c>
      <c r="B128" s="2" t="s">
        <v>818</v>
      </c>
      <c r="C128" s="2" t="s">
        <v>819</v>
      </c>
      <c r="D128" s="77">
        <v>2021</v>
      </c>
      <c r="E128" s="2" t="s">
        <v>67</v>
      </c>
      <c r="F128" s="282" t="s">
        <v>860</v>
      </c>
      <c r="G128" s="202">
        <v>28000</v>
      </c>
      <c r="H128" s="202">
        <v>27139.69</v>
      </c>
      <c r="I128" s="202">
        <v>280000</v>
      </c>
      <c r="J128" s="200">
        <f t="shared" si="1"/>
        <v>9.6927464285714277E-2</v>
      </c>
      <c r="K128" s="202">
        <v>5400</v>
      </c>
      <c r="L128" s="202">
        <v>6539</v>
      </c>
      <c r="M128" s="202">
        <v>29206</v>
      </c>
      <c r="N128" s="203">
        <f>SUM(L128:M128)*Summary!$P$29/1000</f>
        <v>11.259675</v>
      </c>
      <c r="O128" s="272" t="s">
        <v>958</v>
      </c>
      <c r="P128" s="117"/>
      <c r="Q128" s="117"/>
      <c r="R128" s="117"/>
      <c r="S128" s="117"/>
      <c r="T128" s="117"/>
      <c r="U128" s="117"/>
      <c r="V128" s="117"/>
      <c r="W128" s="117"/>
      <c r="X128" s="117"/>
      <c r="Y128" s="117"/>
      <c r="Z128" s="117"/>
      <c r="AA128" s="117"/>
      <c r="AB128" s="117"/>
      <c r="AC128" s="117"/>
      <c r="AD128" s="117"/>
      <c r="AE128" s="117"/>
      <c r="AF128" s="117"/>
      <c r="AG128" s="117"/>
      <c r="AH128" s="117"/>
      <c r="AI128" s="117"/>
    </row>
    <row r="129" spans="1:35" ht="45" x14ac:dyDescent="0.25">
      <c r="A129" s="2">
        <v>1325</v>
      </c>
      <c r="B129" s="2" t="s">
        <v>468</v>
      </c>
      <c r="C129" s="2" t="s">
        <v>820</v>
      </c>
      <c r="D129" s="77">
        <v>2021</v>
      </c>
      <c r="E129" s="2" t="s">
        <v>32</v>
      </c>
      <c r="F129" s="90" t="s">
        <v>861</v>
      </c>
      <c r="G129" s="202">
        <v>150000</v>
      </c>
      <c r="H129" s="202">
        <v>150000</v>
      </c>
      <c r="I129" s="202">
        <v>502500</v>
      </c>
      <c r="J129" s="200">
        <f t="shared" si="1"/>
        <v>0.29850746268656714</v>
      </c>
      <c r="K129" s="202">
        <v>9039</v>
      </c>
      <c r="L129" s="202">
        <v>125373</v>
      </c>
      <c r="M129" s="202">
        <v>99834</v>
      </c>
      <c r="N129" s="203">
        <f>SUM(L129:M129)*Summary!$P$29/1000</f>
        <v>70.940205000000006</v>
      </c>
      <c r="O129" s="272" t="s">
        <v>958</v>
      </c>
      <c r="P129" s="117"/>
      <c r="Q129" s="117"/>
      <c r="R129" s="117"/>
      <c r="S129" s="117"/>
      <c r="T129" s="117"/>
      <c r="U129" s="117"/>
      <c r="V129" s="117"/>
      <c r="W129" s="117"/>
      <c r="X129" s="117"/>
      <c r="Y129" s="117"/>
      <c r="Z129" s="117"/>
      <c r="AA129" s="117"/>
      <c r="AB129" s="117"/>
      <c r="AC129" s="117"/>
      <c r="AD129" s="117"/>
      <c r="AE129" s="117"/>
      <c r="AF129" s="117"/>
      <c r="AG129" s="117"/>
      <c r="AH129" s="117"/>
      <c r="AI129" s="117"/>
    </row>
    <row r="130" spans="1:35" ht="150" x14ac:dyDescent="0.25">
      <c r="A130" s="2">
        <v>1326</v>
      </c>
      <c r="B130" s="2" t="s">
        <v>345</v>
      </c>
      <c r="C130" s="2" t="s">
        <v>821</v>
      </c>
      <c r="D130" s="77">
        <v>2021</v>
      </c>
      <c r="E130" s="2" t="s">
        <v>102</v>
      </c>
      <c r="F130" s="90" t="s">
        <v>862</v>
      </c>
      <c r="G130" s="202">
        <v>117097</v>
      </c>
      <c r="H130" s="202">
        <v>115633.29</v>
      </c>
      <c r="I130" s="202">
        <v>276550</v>
      </c>
      <c r="J130" s="200">
        <f t="shared" si="1"/>
        <v>0.41812796962574578</v>
      </c>
      <c r="K130" s="202">
        <v>7113</v>
      </c>
      <c r="L130" s="202">
        <v>152671</v>
      </c>
      <c r="M130" s="202">
        <v>136513</v>
      </c>
      <c r="N130" s="203">
        <f>SUM(L130:M130)*Summary!$P$29/1000</f>
        <v>91.092960000000005</v>
      </c>
      <c r="O130" s="272" t="s">
        <v>958</v>
      </c>
      <c r="P130" s="117"/>
      <c r="Q130" s="117"/>
      <c r="R130" s="117"/>
      <c r="S130" s="117"/>
      <c r="T130" s="117"/>
      <c r="U130" s="117"/>
      <c r="V130" s="117"/>
      <c r="W130" s="117"/>
      <c r="X130" s="117"/>
      <c r="Y130" s="117"/>
      <c r="Z130" s="117"/>
      <c r="AA130" s="117"/>
      <c r="AB130" s="117"/>
      <c r="AC130" s="117"/>
      <c r="AD130" s="117"/>
      <c r="AE130" s="117"/>
      <c r="AF130" s="117"/>
      <c r="AG130" s="117"/>
      <c r="AH130" s="117"/>
      <c r="AI130" s="117"/>
    </row>
    <row r="131" spans="1:35" ht="45" x14ac:dyDescent="0.25">
      <c r="A131" s="2">
        <v>1327</v>
      </c>
      <c r="B131" s="2" t="s">
        <v>857</v>
      </c>
      <c r="C131" s="2" t="s">
        <v>858</v>
      </c>
      <c r="D131" s="77">
        <v>2021</v>
      </c>
      <c r="E131" s="2" t="s">
        <v>32</v>
      </c>
      <c r="F131" s="90" t="s">
        <v>859</v>
      </c>
      <c r="G131" s="202">
        <v>100000</v>
      </c>
      <c r="H131" s="202">
        <v>98166.66</v>
      </c>
      <c r="I131" s="202">
        <v>125000</v>
      </c>
      <c r="J131" s="200">
        <f t="shared" si="1"/>
        <v>0.78533328000000002</v>
      </c>
      <c r="K131" s="202">
        <v>3440</v>
      </c>
      <c r="L131" s="202" t="s">
        <v>30</v>
      </c>
      <c r="M131" s="202">
        <v>114511</v>
      </c>
      <c r="N131" s="203">
        <f>SUM(L131:M131)*Summary!$P$29/1000</f>
        <v>36.070965000000001</v>
      </c>
      <c r="O131" s="272" t="s">
        <v>958</v>
      </c>
      <c r="P131" s="117"/>
      <c r="Q131" s="117"/>
      <c r="R131" s="117"/>
      <c r="S131" s="117"/>
      <c r="T131" s="117"/>
      <c r="U131" s="117"/>
      <c r="V131" s="117"/>
      <c r="W131" s="117"/>
      <c r="X131" s="117"/>
      <c r="Y131" s="117"/>
      <c r="Z131" s="117"/>
      <c r="AA131" s="117"/>
      <c r="AB131" s="117"/>
      <c r="AC131" s="117"/>
      <c r="AD131" s="117"/>
      <c r="AE131" s="117"/>
      <c r="AF131" s="117"/>
      <c r="AG131" s="117"/>
      <c r="AH131" s="117"/>
      <c r="AI131" s="117"/>
    </row>
    <row r="132" spans="1:35" ht="165" x14ac:dyDescent="0.25">
      <c r="A132" s="2">
        <v>1328</v>
      </c>
      <c r="B132" s="2" t="s">
        <v>822</v>
      </c>
      <c r="C132" s="2" t="s">
        <v>823</v>
      </c>
      <c r="D132" s="77">
        <v>2021</v>
      </c>
      <c r="E132" s="2" t="s">
        <v>88</v>
      </c>
      <c r="F132" s="90" t="s">
        <v>863</v>
      </c>
      <c r="G132" s="202">
        <v>320000</v>
      </c>
      <c r="H132" s="202">
        <v>100000</v>
      </c>
      <c r="I132" s="202">
        <v>320000</v>
      </c>
      <c r="J132" s="200">
        <f t="shared" si="1"/>
        <v>0.3125</v>
      </c>
      <c r="K132" s="202">
        <v>4050</v>
      </c>
      <c r="L132" s="202" t="s">
        <v>30</v>
      </c>
      <c r="M132" s="202">
        <v>37716</v>
      </c>
      <c r="N132" s="203">
        <f>SUM(L132:M132)*Summary!$P$29/1000</f>
        <v>11.880540000000002</v>
      </c>
      <c r="O132" s="272" t="s">
        <v>958</v>
      </c>
      <c r="P132" s="117"/>
      <c r="Q132" s="117"/>
      <c r="R132" s="117"/>
      <c r="S132" s="117"/>
      <c r="T132" s="117"/>
      <c r="U132" s="117"/>
      <c r="V132" s="117"/>
      <c r="W132" s="117"/>
      <c r="X132" s="117"/>
      <c r="Y132" s="117"/>
      <c r="Z132" s="117"/>
      <c r="AA132" s="117"/>
      <c r="AB132" s="117"/>
      <c r="AC132" s="117"/>
      <c r="AD132" s="117"/>
      <c r="AE132" s="117"/>
      <c r="AF132" s="117"/>
      <c r="AG132" s="117"/>
      <c r="AH132" s="117"/>
      <c r="AI132" s="117"/>
    </row>
    <row r="133" spans="1:35" ht="90" x14ac:dyDescent="0.25">
      <c r="A133" s="2">
        <v>1338</v>
      </c>
      <c r="B133" s="2" t="s">
        <v>283</v>
      </c>
      <c r="C133" s="2" t="s">
        <v>930</v>
      </c>
      <c r="D133" s="77">
        <v>2018</v>
      </c>
      <c r="E133" s="2" t="s">
        <v>39</v>
      </c>
      <c r="F133" s="90" t="s">
        <v>285</v>
      </c>
      <c r="G133" s="202">
        <v>350000</v>
      </c>
      <c r="H133" s="202">
        <v>350000</v>
      </c>
      <c r="I133" s="202">
        <v>368200</v>
      </c>
      <c r="J133" s="200">
        <f t="shared" si="1"/>
        <v>0.95057034220532322</v>
      </c>
      <c r="K133" s="202">
        <v>6250</v>
      </c>
      <c r="L133" s="202">
        <v>74144</v>
      </c>
      <c r="M133" s="202">
        <v>254872</v>
      </c>
      <c r="N133" s="203">
        <f>SUM(L133:M133)*Summary!$P$29/1000</f>
        <v>103.64004</v>
      </c>
      <c r="O133" s="272" t="s">
        <v>958</v>
      </c>
      <c r="P133" s="117"/>
      <c r="Q133" s="117"/>
      <c r="R133" s="117"/>
      <c r="S133" s="117"/>
      <c r="T133" s="117"/>
      <c r="U133" s="117"/>
      <c r="V133" s="117"/>
      <c r="W133" s="117"/>
      <c r="X133" s="117"/>
      <c r="Y133" s="117"/>
      <c r="Z133" s="117"/>
      <c r="AA133" s="117"/>
      <c r="AB133" s="117"/>
      <c r="AC133" s="117"/>
      <c r="AD133" s="117"/>
      <c r="AE133" s="117"/>
      <c r="AF133" s="117"/>
      <c r="AG133" s="117"/>
      <c r="AH133" s="117"/>
      <c r="AI133" s="117"/>
    </row>
    <row r="134" spans="1:35" ht="105" x14ac:dyDescent="0.25">
      <c r="A134" s="2">
        <v>1345</v>
      </c>
      <c r="B134" s="2" t="s">
        <v>770</v>
      </c>
      <c r="C134" s="2" t="s">
        <v>824</v>
      </c>
      <c r="D134" s="77">
        <v>2021</v>
      </c>
      <c r="E134" s="2" t="s">
        <v>94</v>
      </c>
      <c r="F134" s="90" t="s">
        <v>864</v>
      </c>
      <c r="G134" s="202">
        <v>350000</v>
      </c>
      <c r="H134" s="199">
        <v>345625</v>
      </c>
      <c r="I134" s="202">
        <v>900000</v>
      </c>
      <c r="J134" s="200">
        <f t="shared" ref="J134:J159" si="2">H134/I134</f>
        <v>0.3840277777777778</v>
      </c>
      <c r="K134" s="202">
        <v>16555</v>
      </c>
      <c r="L134" s="202">
        <v>261139</v>
      </c>
      <c r="M134" s="202">
        <v>189456</v>
      </c>
      <c r="N134" s="203">
        <f>SUM(L134:M134)*Summary!$P$29/1000</f>
        <v>141.93742499999999</v>
      </c>
      <c r="O134" s="272" t="s">
        <v>958</v>
      </c>
      <c r="P134" s="117"/>
      <c r="Q134" s="117"/>
      <c r="R134" s="117"/>
      <c r="S134" s="117"/>
      <c r="T134" s="117"/>
      <c r="U134" s="117"/>
      <c r="V134" s="117"/>
      <c r="W134" s="117"/>
      <c r="X134" s="117"/>
      <c r="Y134" s="117"/>
      <c r="Z134" s="117"/>
      <c r="AA134" s="117"/>
      <c r="AB134" s="117"/>
      <c r="AC134" s="117"/>
      <c r="AD134" s="117"/>
      <c r="AE134" s="117"/>
      <c r="AF134" s="117"/>
      <c r="AG134" s="117"/>
      <c r="AH134" s="117"/>
      <c r="AI134" s="117"/>
    </row>
    <row r="135" spans="1:35" ht="45" x14ac:dyDescent="0.25">
      <c r="A135" s="2">
        <v>1346</v>
      </c>
      <c r="B135" s="2" t="s">
        <v>465</v>
      </c>
      <c r="C135" s="2" t="s">
        <v>825</v>
      </c>
      <c r="D135" s="77">
        <v>2021</v>
      </c>
      <c r="E135" s="2" t="s">
        <v>803</v>
      </c>
      <c r="F135" s="90" t="s">
        <v>865</v>
      </c>
      <c r="G135" s="202">
        <v>68000</v>
      </c>
      <c r="H135" s="198">
        <v>67575</v>
      </c>
      <c r="I135" s="202">
        <v>115000</v>
      </c>
      <c r="J135" s="200">
        <f t="shared" si="2"/>
        <v>0.58760869565217388</v>
      </c>
      <c r="K135" s="202">
        <v>3600</v>
      </c>
      <c r="L135" s="202" t="s">
        <v>30</v>
      </c>
      <c r="M135" s="202">
        <v>77984</v>
      </c>
      <c r="N135" s="203">
        <f>SUM(L135:M135)*Summary!$P$29/1000</f>
        <v>24.564959999999999</v>
      </c>
      <c r="O135" s="272" t="s">
        <v>958</v>
      </c>
      <c r="P135" s="117"/>
      <c r="Q135" s="117"/>
      <c r="R135" s="117"/>
      <c r="S135" s="117"/>
      <c r="T135" s="117"/>
      <c r="U135" s="117"/>
      <c r="V135" s="117"/>
      <c r="W135" s="117"/>
      <c r="X135" s="117"/>
      <c r="Y135" s="117"/>
      <c r="Z135" s="117"/>
      <c r="AA135" s="117"/>
      <c r="AB135" s="117"/>
      <c r="AC135" s="117"/>
      <c r="AD135" s="117"/>
      <c r="AE135" s="117"/>
      <c r="AF135" s="117"/>
      <c r="AG135" s="117"/>
      <c r="AH135" s="117"/>
      <c r="AI135" s="117"/>
    </row>
    <row r="136" spans="1:35" ht="90" x14ac:dyDescent="0.25">
      <c r="A136" s="2">
        <v>1347</v>
      </c>
      <c r="B136" s="2" t="s">
        <v>465</v>
      </c>
      <c r="C136" s="2" t="s">
        <v>826</v>
      </c>
      <c r="D136" s="77">
        <v>2021</v>
      </c>
      <c r="E136" s="2" t="s">
        <v>102</v>
      </c>
      <c r="F136" s="282" t="s">
        <v>866</v>
      </c>
      <c r="G136" s="202">
        <v>101280</v>
      </c>
      <c r="H136" s="202">
        <v>100647</v>
      </c>
      <c r="I136" s="202">
        <v>474600</v>
      </c>
      <c r="J136" s="200">
        <f t="shared" si="2"/>
        <v>0.21206700379266752</v>
      </c>
      <c r="K136" s="202">
        <v>15800</v>
      </c>
      <c r="L136" s="217" t="s">
        <v>30</v>
      </c>
      <c r="M136" s="202">
        <v>147514</v>
      </c>
      <c r="N136" s="203">
        <f>SUM(L136:M136)*Summary!$P$29/1000</f>
        <v>46.466910000000006</v>
      </c>
      <c r="O136" s="272" t="s">
        <v>958</v>
      </c>
      <c r="P136" s="117"/>
      <c r="Q136" s="117"/>
      <c r="R136" s="117"/>
      <c r="S136" s="117"/>
      <c r="T136" s="117"/>
      <c r="U136" s="117"/>
      <c r="V136" s="117"/>
      <c r="W136" s="117"/>
      <c r="X136" s="117"/>
      <c r="Y136" s="117"/>
      <c r="Z136" s="117"/>
      <c r="AA136" s="117"/>
      <c r="AB136" s="117"/>
      <c r="AC136" s="117"/>
      <c r="AD136" s="117"/>
      <c r="AE136" s="117"/>
      <c r="AF136" s="117"/>
      <c r="AG136" s="117"/>
      <c r="AH136" s="117"/>
      <c r="AI136" s="117"/>
    </row>
    <row r="137" spans="1:35" ht="105" x14ac:dyDescent="0.25">
      <c r="A137" s="2">
        <v>1348</v>
      </c>
      <c r="B137" s="2" t="s">
        <v>226</v>
      </c>
      <c r="C137" s="2" t="s">
        <v>827</v>
      </c>
      <c r="D137" s="77">
        <v>2021</v>
      </c>
      <c r="E137" s="2" t="s">
        <v>88</v>
      </c>
      <c r="F137" s="90" t="s">
        <v>867</v>
      </c>
      <c r="G137" s="202">
        <v>18278</v>
      </c>
      <c r="H137" s="202">
        <v>18031</v>
      </c>
      <c r="I137" s="202">
        <v>125888</v>
      </c>
      <c r="J137" s="200">
        <f t="shared" si="2"/>
        <v>0.14323049059481444</v>
      </c>
      <c r="K137" s="202">
        <v>2381</v>
      </c>
      <c r="L137" s="202">
        <v>4684</v>
      </c>
      <c r="M137" s="202">
        <v>8730</v>
      </c>
      <c r="N137" s="203">
        <f>SUM(L137:M137)*Summary!$P$29/1000</f>
        <v>4.2254100000000001</v>
      </c>
      <c r="O137" s="272" t="s">
        <v>958</v>
      </c>
      <c r="P137" s="117"/>
      <c r="Q137" s="117"/>
      <c r="R137" s="117"/>
      <c r="S137" s="117"/>
      <c r="T137" s="117"/>
      <c r="U137" s="117"/>
      <c r="V137" s="117"/>
      <c r="W137" s="117"/>
      <c r="X137" s="117"/>
      <c r="Y137" s="117"/>
      <c r="Z137" s="117"/>
      <c r="AA137" s="117"/>
      <c r="AB137" s="117"/>
      <c r="AC137" s="117"/>
      <c r="AD137" s="117"/>
      <c r="AE137" s="117"/>
      <c r="AF137" s="117"/>
      <c r="AG137" s="117"/>
      <c r="AH137" s="117"/>
      <c r="AI137" s="117"/>
    </row>
    <row r="138" spans="1:35" ht="150" x14ac:dyDescent="0.25">
      <c r="A138" s="2">
        <v>1349</v>
      </c>
      <c r="B138" s="2" t="s">
        <v>226</v>
      </c>
      <c r="C138" s="2" t="s">
        <v>828</v>
      </c>
      <c r="D138" s="77">
        <v>2021</v>
      </c>
      <c r="E138" s="2" t="s">
        <v>32</v>
      </c>
      <c r="F138" s="86" t="s">
        <v>868</v>
      </c>
      <c r="G138" s="202">
        <v>653</v>
      </c>
      <c r="H138" s="202">
        <v>644.17600000000004</v>
      </c>
      <c r="I138" s="202">
        <v>58875</v>
      </c>
      <c r="J138" s="200">
        <f t="shared" si="2"/>
        <v>1.0941418259023354E-2</v>
      </c>
      <c r="K138" s="202">
        <v>909</v>
      </c>
      <c r="L138" s="202" t="s">
        <v>30</v>
      </c>
      <c r="M138" s="202">
        <v>-228</v>
      </c>
      <c r="N138" s="203">
        <f>SUM(L138:M138)*Summary!$P$29/1000</f>
        <v>-7.1820000000000009E-2</v>
      </c>
      <c r="O138" s="272" t="s">
        <v>958</v>
      </c>
      <c r="P138" s="117"/>
      <c r="Q138" s="117"/>
      <c r="R138" s="117"/>
      <c r="S138" s="117"/>
      <c r="T138" s="117"/>
      <c r="U138" s="117"/>
      <c r="V138" s="117"/>
      <c r="W138" s="117"/>
      <c r="X138" s="117"/>
      <c r="Y138" s="117"/>
      <c r="Z138" s="117"/>
      <c r="AA138" s="117"/>
      <c r="AB138" s="117"/>
      <c r="AC138" s="117"/>
      <c r="AD138" s="117"/>
      <c r="AE138" s="117"/>
      <c r="AF138" s="117"/>
      <c r="AG138" s="117"/>
      <c r="AH138" s="117"/>
      <c r="AI138" s="117"/>
    </row>
    <row r="139" spans="1:35" ht="90" x14ac:dyDescent="0.25">
      <c r="A139" s="2">
        <v>1350</v>
      </c>
      <c r="B139" s="2" t="s">
        <v>226</v>
      </c>
      <c r="C139" s="2" t="s">
        <v>829</v>
      </c>
      <c r="D139" s="77">
        <v>2021</v>
      </c>
      <c r="E139" s="2" t="s">
        <v>88</v>
      </c>
      <c r="F139" s="90" t="s">
        <v>869</v>
      </c>
      <c r="G139" s="202">
        <v>97074</v>
      </c>
      <c r="H139" s="202">
        <v>95762.19</v>
      </c>
      <c r="I139" s="202">
        <v>125800</v>
      </c>
      <c r="J139" s="200">
        <f t="shared" si="2"/>
        <v>0.76122567567567567</v>
      </c>
      <c r="K139" s="202">
        <v>3825</v>
      </c>
      <c r="L139" s="202" t="s">
        <v>30</v>
      </c>
      <c r="M139" s="202">
        <v>151408</v>
      </c>
      <c r="N139" s="203">
        <f>SUM(L139:M139)*Summary!$P$29/1000</f>
        <v>47.693519999999999</v>
      </c>
      <c r="O139" s="272" t="s">
        <v>958</v>
      </c>
      <c r="P139" s="117"/>
      <c r="Q139" s="117"/>
      <c r="R139" s="117"/>
      <c r="S139" s="117"/>
      <c r="T139" s="117"/>
      <c r="U139" s="117"/>
      <c r="V139" s="117"/>
      <c r="W139" s="117"/>
      <c r="X139" s="117"/>
      <c r="Y139" s="117"/>
      <c r="Z139" s="117"/>
      <c r="AA139" s="117"/>
      <c r="AB139" s="117"/>
      <c r="AC139" s="117"/>
      <c r="AD139" s="117"/>
      <c r="AE139" s="117"/>
      <c r="AF139" s="117"/>
      <c r="AG139" s="117"/>
      <c r="AH139" s="117"/>
      <c r="AI139" s="117"/>
    </row>
    <row r="140" spans="1:35" ht="60" x14ac:dyDescent="0.25">
      <c r="A140" s="2">
        <v>1351</v>
      </c>
      <c r="B140" s="2" t="s">
        <v>393</v>
      </c>
      <c r="C140" s="2" t="s">
        <v>830</v>
      </c>
      <c r="D140" s="77">
        <v>2021</v>
      </c>
      <c r="E140" s="2" t="s">
        <v>39</v>
      </c>
      <c r="F140" s="90" t="s">
        <v>871</v>
      </c>
      <c r="G140" s="202">
        <v>39000</v>
      </c>
      <c r="H140" s="202">
        <v>38442.858999999997</v>
      </c>
      <c r="I140" s="202">
        <v>50000</v>
      </c>
      <c r="J140" s="200">
        <f t="shared" si="2"/>
        <v>0.76885717999999992</v>
      </c>
      <c r="K140" s="202">
        <v>1000</v>
      </c>
      <c r="L140" s="202" t="s">
        <v>30</v>
      </c>
      <c r="M140" s="202">
        <v>43594</v>
      </c>
      <c r="N140" s="203">
        <f>SUM(L140:M140)*Summary!$P$29/1000</f>
        <v>13.73211</v>
      </c>
      <c r="O140" s="272" t="s">
        <v>958</v>
      </c>
      <c r="P140" s="117"/>
      <c r="Q140" s="117"/>
      <c r="R140" s="117"/>
      <c r="S140" s="117"/>
      <c r="T140" s="117"/>
      <c r="U140" s="117"/>
      <c r="V140" s="117"/>
      <c r="W140" s="117"/>
      <c r="X140" s="117"/>
      <c r="Y140" s="117"/>
      <c r="Z140" s="117"/>
      <c r="AA140" s="117"/>
      <c r="AB140" s="117"/>
      <c r="AC140" s="117"/>
      <c r="AD140" s="117"/>
      <c r="AE140" s="117"/>
      <c r="AF140" s="117"/>
      <c r="AG140" s="117"/>
      <c r="AH140" s="117"/>
      <c r="AI140" s="117"/>
    </row>
    <row r="141" spans="1:35" ht="75" x14ac:dyDescent="0.25">
      <c r="A141" s="2">
        <v>1352</v>
      </c>
      <c r="B141" s="2" t="s">
        <v>393</v>
      </c>
      <c r="C141" s="2" t="s">
        <v>831</v>
      </c>
      <c r="D141" s="77">
        <v>2021</v>
      </c>
      <c r="E141" s="2" t="s">
        <v>39</v>
      </c>
      <c r="F141" s="90" t="s">
        <v>870</v>
      </c>
      <c r="G141" s="202">
        <v>141000</v>
      </c>
      <c r="H141" s="202">
        <v>138985.72099999999</v>
      </c>
      <c r="I141" s="202">
        <v>183000</v>
      </c>
      <c r="J141" s="200">
        <f t="shared" si="2"/>
        <v>0.75948481420765024</v>
      </c>
      <c r="K141" s="202">
        <v>7786</v>
      </c>
      <c r="L141" s="202" t="s">
        <v>30</v>
      </c>
      <c r="M141" s="202">
        <v>47898</v>
      </c>
      <c r="N141" s="203">
        <f>SUM(L141:M141)*Summary!$P$29/1000</f>
        <v>15.087870000000001</v>
      </c>
      <c r="O141" s="272" t="s">
        <v>958</v>
      </c>
      <c r="P141" s="117"/>
      <c r="Q141" s="117"/>
      <c r="R141" s="117"/>
      <c r="S141" s="117"/>
      <c r="T141" s="117"/>
      <c r="U141" s="117"/>
      <c r="V141" s="117"/>
      <c r="W141" s="117"/>
      <c r="X141" s="117"/>
      <c r="Y141" s="117"/>
      <c r="Z141" s="117"/>
      <c r="AA141" s="117"/>
      <c r="AB141" s="117"/>
      <c r="AC141" s="117"/>
      <c r="AD141" s="117"/>
      <c r="AE141" s="117"/>
      <c r="AF141" s="117"/>
      <c r="AG141" s="117"/>
      <c r="AH141" s="117"/>
      <c r="AI141" s="117"/>
    </row>
    <row r="142" spans="1:35" ht="225" x14ac:dyDescent="0.25">
      <c r="A142" s="2">
        <v>1354</v>
      </c>
      <c r="B142" s="2" t="s">
        <v>395</v>
      </c>
      <c r="C142" s="2" t="s">
        <v>832</v>
      </c>
      <c r="D142" s="77">
        <v>2021</v>
      </c>
      <c r="E142" s="2" t="s">
        <v>43</v>
      </c>
      <c r="F142" s="90" t="s">
        <v>872</v>
      </c>
      <c r="G142" s="202">
        <v>133000</v>
      </c>
      <c r="H142" s="202">
        <v>133000</v>
      </c>
      <c r="I142" s="202">
        <v>248900</v>
      </c>
      <c r="J142" s="200">
        <f t="shared" si="2"/>
        <v>0.53435114503816794</v>
      </c>
      <c r="K142" s="202">
        <v>6136</v>
      </c>
      <c r="L142" s="202">
        <v>53435</v>
      </c>
      <c r="M142" s="202">
        <v>162300</v>
      </c>
      <c r="N142" s="203">
        <f>SUM(L142:M142)*Summary!$P$29/1000</f>
        <v>67.956524999999999</v>
      </c>
      <c r="O142" s="272" t="s">
        <v>958</v>
      </c>
      <c r="P142" s="117"/>
      <c r="Q142" s="117"/>
      <c r="R142" s="117"/>
      <c r="S142" s="117"/>
      <c r="T142" s="117"/>
      <c r="U142" s="117"/>
      <c r="V142" s="117"/>
      <c r="W142" s="117"/>
      <c r="X142" s="117"/>
      <c r="Y142" s="117"/>
      <c r="Z142" s="117"/>
      <c r="AA142" s="117"/>
      <c r="AB142" s="117"/>
      <c r="AC142" s="117"/>
      <c r="AD142" s="117"/>
      <c r="AE142" s="117"/>
      <c r="AF142" s="117"/>
      <c r="AG142" s="117"/>
      <c r="AH142" s="117"/>
      <c r="AI142" s="117"/>
    </row>
    <row r="143" spans="1:35" ht="75" x14ac:dyDescent="0.25">
      <c r="A143" s="2">
        <v>1355</v>
      </c>
      <c r="B143" s="2" t="s">
        <v>395</v>
      </c>
      <c r="C143" s="2" t="s">
        <v>833</v>
      </c>
      <c r="D143" s="77">
        <v>2021</v>
      </c>
      <c r="E143" s="2" t="s">
        <v>795</v>
      </c>
      <c r="F143" s="90" t="s">
        <v>873</v>
      </c>
      <c r="G143" s="202">
        <v>74100</v>
      </c>
      <c r="H143" s="202">
        <v>74100</v>
      </c>
      <c r="I143" s="202">
        <v>464300</v>
      </c>
      <c r="J143" s="200">
        <f t="shared" si="2"/>
        <v>0.15959508938186517</v>
      </c>
      <c r="K143" s="202">
        <v>9243</v>
      </c>
      <c r="L143" s="202">
        <v>10054</v>
      </c>
      <c r="M143" s="202">
        <v>198406</v>
      </c>
      <c r="N143" s="203">
        <f>SUM(L143:M143)*Summary!$P$29/1000</f>
        <v>65.664899999999989</v>
      </c>
      <c r="O143" s="272" t="s">
        <v>958</v>
      </c>
      <c r="P143" s="117"/>
      <c r="Q143" s="117"/>
      <c r="R143" s="117"/>
      <c r="S143" s="117"/>
      <c r="T143" s="117"/>
      <c r="U143" s="117"/>
      <c r="V143" s="117"/>
      <c r="W143" s="117"/>
      <c r="X143" s="117"/>
      <c r="Y143" s="117"/>
      <c r="Z143" s="117"/>
      <c r="AA143" s="117"/>
      <c r="AB143" s="117"/>
      <c r="AC143" s="117"/>
      <c r="AD143" s="117"/>
      <c r="AE143" s="117"/>
      <c r="AF143" s="117"/>
      <c r="AG143" s="117"/>
      <c r="AH143" s="117"/>
      <c r="AI143" s="117"/>
    </row>
    <row r="144" spans="1:35" ht="60" x14ac:dyDescent="0.25">
      <c r="A144" s="2">
        <v>1356</v>
      </c>
      <c r="B144" s="2" t="s">
        <v>395</v>
      </c>
      <c r="C144" s="2" t="s">
        <v>834</v>
      </c>
      <c r="D144" s="77">
        <v>2021</v>
      </c>
      <c r="E144" s="2" t="s">
        <v>795</v>
      </c>
      <c r="F144" s="90" t="s">
        <v>874</v>
      </c>
      <c r="G144" s="202">
        <v>119500</v>
      </c>
      <c r="H144" s="202">
        <v>119500</v>
      </c>
      <c r="I144" s="202">
        <v>670000</v>
      </c>
      <c r="J144" s="200">
        <f t="shared" si="2"/>
        <v>0.17835820895522389</v>
      </c>
      <c r="K144" s="202">
        <v>15852</v>
      </c>
      <c r="L144" s="202">
        <v>22027</v>
      </c>
      <c r="M144" s="202">
        <v>174447</v>
      </c>
      <c r="N144" s="203">
        <f>SUM(L144:M144)*Summary!$P$29/1000</f>
        <v>61.889309999999995</v>
      </c>
      <c r="O144" s="272" t="s">
        <v>958</v>
      </c>
      <c r="P144" s="117"/>
      <c r="Q144" s="117"/>
      <c r="R144" s="117"/>
      <c r="S144" s="117"/>
      <c r="T144" s="117"/>
      <c r="U144" s="117"/>
      <c r="V144" s="117"/>
      <c r="W144" s="117"/>
      <c r="X144" s="117"/>
      <c r="Y144" s="117"/>
      <c r="Z144" s="117"/>
      <c r="AA144" s="117"/>
      <c r="AB144" s="117"/>
      <c r="AC144" s="117"/>
      <c r="AD144" s="117"/>
      <c r="AE144" s="117"/>
      <c r="AF144" s="117"/>
      <c r="AG144" s="117"/>
      <c r="AH144" s="117"/>
      <c r="AI144" s="117"/>
    </row>
    <row r="145" spans="1:35" ht="75" x14ac:dyDescent="0.25">
      <c r="A145" s="2">
        <v>1358</v>
      </c>
      <c r="B145" s="2" t="s">
        <v>835</v>
      </c>
      <c r="C145" s="2" t="s">
        <v>836</v>
      </c>
      <c r="D145" s="77">
        <v>2021</v>
      </c>
      <c r="E145" s="2" t="s">
        <v>42</v>
      </c>
      <c r="F145" s="90" t="s">
        <v>875</v>
      </c>
      <c r="G145" s="202">
        <v>96000</v>
      </c>
      <c r="H145" s="202">
        <v>96000</v>
      </c>
      <c r="I145" s="202">
        <v>247500</v>
      </c>
      <c r="J145" s="200">
        <f t="shared" si="2"/>
        <v>0.38787878787878788</v>
      </c>
      <c r="K145" s="202">
        <v>4259</v>
      </c>
      <c r="L145" s="202" t="s">
        <v>30</v>
      </c>
      <c r="M145" s="202">
        <v>50055</v>
      </c>
      <c r="N145" s="203">
        <f>SUM(L145:M145)*Summary!$P$29/1000</f>
        <v>15.767325000000001</v>
      </c>
      <c r="O145" s="272" t="s">
        <v>958</v>
      </c>
      <c r="P145" s="117"/>
      <c r="Q145" s="117"/>
      <c r="R145" s="117"/>
      <c r="S145" s="117"/>
      <c r="T145" s="117"/>
      <c r="U145" s="117"/>
      <c r="V145" s="117"/>
      <c r="W145" s="117"/>
      <c r="X145" s="117"/>
      <c r="Y145" s="117"/>
      <c r="Z145" s="117"/>
      <c r="AA145" s="117"/>
      <c r="AB145" s="117"/>
      <c r="AC145" s="117"/>
      <c r="AD145" s="117"/>
      <c r="AE145" s="117"/>
      <c r="AF145" s="117"/>
      <c r="AG145" s="117"/>
      <c r="AH145" s="117"/>
      <c r="AI145" s="117"/>
    </row>
    <row r="146" spans="1:35" ht="105" x14ac:dyDescent="0.25">
      <c r="A146" s="2">
        <v>1359</v>
      </c>
      <c r="B146" s="2" t="s">
        <v>835</v>
      </c>
      <c r="C146" s="2" t="s">
        <v>837</v>
      </c>
      <c r="D146" s="77">
        <v>2021</v>
      </c>
      <c r="E146" s="2" t="s">
        <v>67</v>
      </c>
      <c r="F146" s="90" t="s">
        <v>876</v>
      </c>
      <c r="G146" s="202">
        <v>204000</v>
      </c>
      <c r="H146" s="202">
        <v>204000</v>
      </c>
      <c r="I146" s="202">
        <v>271000</v>
      </c>
      <c r="J146" s="200">
        <f t="shared" si="2"/>
        <v>0.75276752767527677</v>
      </c>
      <c r="K146" s="202">
        <v>4920</v>
      </c>
      <c r="L146" s="202" t="s">
        <v>30</v>
      </c>
      <c r="M146" s="202">
        <v>112220</v>
      </c>
      <c r="N146" s="203">
        <f>SUM(L146:M146)*Summary!$P$29/1000</f>
        <v>35.349299999999999</v>
      </c>
      <c r="O146" s="272" t="s">
        <v>958</v>
      </c>
      <c r="P146" s="117"/>
      <c r="Q146" s="117"/>
      <c r="R146" s="117"/>
      <c r="S146" s="117"/>
      <c r="T146" s="117"/>
      <c r="U146" s="117"/>
      <c r="V146" s="117"/>
      <c r="W146" s="117"/>
      <c r="X146" s="117"/>
      <c r="Y146" s="117"/>
      <c r="Z146" s="117"/>
      <c r="AA146" s="117"/>
      <c r="AB146" s="117"/>
      <c r="AC146" s="117"/>
      <c r="AD146" s="117"/>
      <c r="AE146" s="117"/>
      <c r="AF146" s="117"/>
      <c r="AG146" s="117"/>
      <c r="AH146" s="117"/>
      <c r="AI146" s="117"/>
    </row>
    <row r="147" spans="1:35" ht="105" x14ac:dyDescent="0.25">
      <c r="A147" s="2">
        <v>1361</v>
      </c>
      <c r="B147" s="2" t="s">
        <v>838</v>
      </c>
      <c r="C147" s="2" t="s">
        <v>839</v>
      </c>
      <c r="D147" s="77">
        <v>2021</v>
      </c>
      <c r="E147" s="2" t="s">
        <v>102</v>
      </c>
      <c r="F147" s="90" t="s">
        <v>877</v>
      </c>
      <c r="G147" s="202">
        <v>83250</v>
      </c>
      <c r="H147" s="202">
        <v>78571.731</v>
      </c>
      <c r="I147" s="202">
        <v>475000</v>
      </c>
      <c r="J147" s="200">
        <f t="shared" si="2"/>
        <v>0.1654141705263158</v>
      </c>
      <c r="K147" s="202">
        <v>10473</v>
      </c>
      <c r="L147" s="202">
        <v>26797</v>
      </c>
      <c r="M147" s="202">
        <v>46081</v>
      </c>
      <c r="N147" s="203">
        <f>SUM(L147:M147)*Summary!$P$29/1000</f>
        <v>22.956569999999999</v>
      </c>
      <c r="O147" s="272" t="s">
        <v>958</v>
      </c>
      <c r="P147" s="117"/>
      <c r="Q147" s="117"/>
      <c r="R147" s="117"/>
      <c r="S147" s="117"/>
      <c r="T147" s="117"/>
      <c r="U147" s="117"/>
      <c r="V147" s="117"/>
      <c r="W147" s="117"/>
      <c r="X147" s="117"/>
      <c r="Y147" s="117"/>
      <c r="Z147" s="117"/>
      <c r="AA147" s="117"/>
      <c r="AB147" s="117"/>
      <c r="AC147" s="117"/>
      <c r="AD147" s="117"/>
      <c r="AE147" s="117"/>
      <c r="AF147" s="117"/>
      <c r="AG147" s="117"/>
      <c r="AH147" s="117"/>
      <c r="AI147" s="117"/>
    </row>
    <row r="148" spans="1:35" ht="135" x14ac:dyDescent="0.25">
      <c r="A148" s="83">
        <v>1362</v>
      </c>
      <c r="B148" s="2" t="s">
        <v>283</v>
      </c>
      <c r="C148" s="2" t="s">
        <v>840</v>
      </c>
      <c r="D148" s="77">
        <v>2021</v>
      </c>
      <c r="E148" s="2" t="s">
        <v>43</v>
      </c>
      <c r="F148" s="90" t="s">
        <v>878</v>
      </c>
      <c r="G148" s="202">
        <v>454000</v>
      </c>
      <c r="H148" s="202">
        <v>454000</v>
      </c>
      <c r="I148" s="202">
        <v>589700</v>
      </c>
      <c r="J148" s="200">
        <f t="shared" si="2"/>
        <v>0.76988299135153471</v>
      </c>
      <c r="K148" s="202">
        <v>9780</v>
      </c>
      <c r="L148" s="202">
        <v>61591</v>
      </c>
      <c r="M148" s="202">
        <v>262778</v>
      </c>
      <c r="N148" s="203">
        <f>SUM(L148:M148)*Summary!$P$29/1000</f>
        <v>102.17623500000001</v>
      </c>
      <c r="O148" s="272" t="s">
        <v>958</v>
      </c>
      <c r="P148" s="117"/>
      <c r="Q148" s="117"/>
      <c r="R148" s="117"/>
      <c r="S148" s="117"/>
      <c r="T148" s="117"/>
      <c r="U148" s="117"/>
      <c r="V148" s="117"/>
      <c r="W148" s="117"/>
      <c r="X148" s="117"/>
      <c r="Y148" s="117"/>
      <c r="Z148" s="117"/>
      <c r="AA148" s="117"/>
      <c r="AB148" s="117"/>
      <c r="AC148" s="117"/>
      <c r="AD148" s="117"/>
      <c r="AE148" s="117"/>
      <c r="AF148" s="117"/>
      <c r="AG148" s="117"/>
      <c r="AH148" s="117"/>
      <c r="AI148" s="117"/>
    </row>
    <row r="149" spans="1:35" ht="135" x14ac:dyDescent="0.25">
      <c r="A149" s="83">
        <v>1363</v>
      </c>
      <c r="B149" s="2" t="s">
        <v>283</v>
      </c>
      <c r="C149" s="2" t="s">
        <v>841</v>
      </c>
      <c r="D149" s="77">
        <v>2021</v>
      </c>
      <c r="E149" s="2" t="s">
        <v>795</v>
      </c>
      <c r="F149" s="90" t="s">
        <v>879</v>
      </c>
      <c r="G149" s="202">
        <v>546000</v>
      </c>
      <c r="H149" s="202">
        <v>546000</v>
      </c>
      <c r="I149" s="202">
        <v>1653300</v>
      </c>
      <c r="J149" s="200">
        <f t="shared" si="2"/>
        <v>0.33024859372164761</v>
      </c>
      <c r="K149" s="202">
        <v>13779</v>
      </c>
      <c r="L149" s="202">
        <v>499006</v>
      </c>
      <c r="M149" s="202">
        <v>168368</v>
      </c>
      <c r="N149" s="203">
        <f>SUM(L149:M149)*Summary!$P$29/1000</f>
        <v>210.22281000000001</v>
      </c>
      <c r="O149" s="272" t="s">
        <v>958</v>
      </c>
      <c r="P149" s="117"/>
      <c r="Q149" s="117"/>
      <c r="R149" s="117"/>
      <c r="S149" s="117"/>
      <c r="T149" s="117"/>
      <c r="U149" s="117"/>
      <c r="V149" s="117"/>
      <c r="W149" s="117"/>
      <c r="X149" s="117"/>
      <c r="Y149" s="117"/>
      <c r="Z149" s="117"/>
      <c r="AA149" s="117"/>
      <c r="AB149" s="117"/>
      <c r="AC149" s="117"/>
      <c r="AD149" s="117"/>
      <c r="AE149" s="117"/>
      <c r="AF149" s="117"/>
      <c r="AG149" s="117"/>
      <c r="AH149" s="117"/>
      <c r="AI149" s="117"/>
    </row>
    <row r="150" spans="1:35" ht="105" x14ac:dyDescent="0.25">
      <c r="A150" s="2">
        <v>1366</v>
      </c>
      <c r="B150" s="2" t="s">
        <v>417</v>
      </c>
      <c r="C150" s="2" t="s">
        <v>842</v>
      </c>
      <c r="D150" s="77">
        <v>2021</v>
      </c>
      <c r="E150" s="2" t="s">
        <v>94</v>
      </c>
      <c r="F150" s="90" t="s">
        <v>880</v>
      </c>
      <c r="G150" s="202">
        <v>160000</v>
      </c>
      <c r="H150" s="202">
        <v>160000</v>
      </c>
      <c r="I150" s="202">
        <v>673000</v>
      </c>
      <c r="J150" s="200">
        <f t="shared" si="2"/>
        <v>0.23774145616641901</v>
      </c>
      <c r="K150" s="202">
        <v>10081</v>
      </c>
      <c r="L150" s="202">
        <v>97065</v>
      </c>
      <c r="M150" s="202">
        <v>133974</v>
      </c>
      <c r="N150" s="203">
        <f>SUM(L150:M150)*Summary!$P$29/1000</f>
        <v>72.777285000000006</v>
      </c>
      <c r="O150" s="272" t="s">
        <v>958</v>
      </c>
      <c r="P150" s="117"/>
      <c r="Q150" s="117"/>
      <c r="R150" s="117"/>
      <c r="S150" s="117"/>
      <c r="T150" s="117"/>
      <c r="U150" s="117"/>
      <c r="V150" s="117"/>
      <c r="W150" s="117"/>
      <c r="X150" s="117"/>
      <c r="Y150" s="117"/>
      <c r="Z150" s="117"/>
      <c r="AA150" s="117"/>
      <c r="AB150" s="117"/>
      <c r="AC150" s="117"/>
      <c r="AD150" s="117"/>
      <c r="AE150" s="117"/>
      <c r="AF150" s="117"/>
      <c r="AG150" s="117"/>
      <c r="AH150" s="117"/>
      <c r="AI150" s="117"/>
    </row>
    <row r="151" spans="1:35" ht="75" x14ac:dyDescent="0.25">
      <c r="A151" s="2">
        <v>1367</v>
      </c>
      <c r="B151" s="2" t="s">
        <v>417</v>
      </c>
      <c r="C151" s="2" t="s">
        <v>843</v>
      </c>
      <c r="D151" s="77">
        <v>2021</v>
      </c>
      <c r="E151" s="2">
        <v>2021</v>
      </c>
      <c r="F151" s="90" t="s">
        <v>881</v>
      </c>
      <c r="G151" s="202">
        <v>40000</v>
      </c>
      <c r="H151" s="202">
        <v>40000</v>
      </c>
      <c r="I151" s="202">
        <v>57300</v>
      </c>
      <c r="J151" s="200">
        <f t="shared" si="2"/>
        <v>0.69808027923211169</v>
      </c>
      <c r="K151" s="202">
        <v>914</v>
      </c>
      <c r="L151" s="202" t="s">
        <v>30</v>
      </c>
      <c r="M151" s="202">
        <v>35794</v>
      </c>
      <c r="N151" s="203">
        <f>SUM(L151:M151)*Summary!$P$29/1000</f>
        <v>11.27511</v>
      </c>
      <c r="O151" s="272" t="s">
        <v>958</v>
      </c>
      <c r="P151" s="117"/>
      <c r="Q151" s="117"/>
      <c r="R151" s="117"/>
      <c r="S151" s="117"/>
      <c r="T151" s="117"/>
      <c r="U151" s="117"/>
      <c r="V151" s="117"/>
      <c r="W151" s="117"/>
      <c r="X151" s="117"/>
      <c r="Y151" s="117"/>
      <c r="Z151" s="117"/>
      <c r="AA151" s="117"/>
      <c r="AB151" s="117"/>
      <c r="AC151" s="117"/>
      <c r="AD151" s="117"/>
      <c r="AE151" s="117"/>
      <c r="AF151" s="117"/>
      <c r="AG151" s="117"/>
      <c r="AH151" s="117"/>
      <c r="AI151" s="117"/>
    </row>
    <row r="152" spans="1:35" ht="60" x14ac:dyDescent="0.25">
      <c r="A152" s="2">
        <v>1368</v>
      </c>
      <c r="B152" s="2" t="s">
        <v>417</v>
      </c>
      <c r="C152" s="2" t="s">
        <v>844</v>
      </c>
      <c r="D152" s="77">
        <v>2021</v>
      </c>
      <c r="E152" s="2" t="s">
        <v>42</v>
      </c>
      <c r="F152" s="90" t="s">
        <v>882</v>
      </c>
      <c r="G152" s="202">
        <v>387500</v>
      </c>
      <c r="H152" s="202">
        <v>387500</v>
      </c>
      <c r="I152" s="202">
        <v>608000</v>
      </c>
      <c r="J152" s="200">
        <f t="shared" si="2"/>
        <v>0.63733552631578949</v>
      </c>
      <c r="K152" s="202">
        <v>9758</v>
      </c>
      <c r="L152" s="202" t="s">
        <v>30</v>
      </c>
      <c r="M152" s="202">
        <v>541063</v>
      </c>
      <c r="N152" s="203">
        <f>SUM(L152:M152)*Summary!$P$29/1000</f>
        <v>170.434845</v>
      </c>
      <c r="O152" s="272" t="s">
        <v>958</v>
      </c>
      <c r="P152" s="117"/>
      <c r="Q152" s="117"/>
      <c r="R152" s="117"/>
      <c r="S152" s="117"/>
      <c r="T152" s="117"/>
      <c r="U152" s="117"/>
      <c r="V152" s="117"/>
      <c r="W152" s="117"/>
      <c r="X152" s="117"/>
      <c r="Y152" s="117"/>
      <c r="Z152" s="117"/>
      <c r="AA152" s="117"/>
      <c r="AB152" s="117"/>
      <c r="AC152" s="117"/>
      <c r="AD152" s="117"/>
      <c r="AE152" s="117"/>
      <c r="AF152" s="117"/>
      <c r="AG152" s="117"/>
      <c r="AH152" s="117"/>
      <c r="AI152" s="117"/>
    </row>
    <row r="153" spans="1:35" ht="105" x14ac:dyDescent="0.25">
      <c r="A153" s="2">
        <v>1369</v>
      </c>
      <c r="B153" s="2" t="s">
        <v>770</v>
      </c>
      <c r="C153" s="2" t="s">
        <v>845</v>
      </c>
      <c r="D153" s="77">
        <v>2021</v>
      </c>
      <c r="E153" s="2" t="s">
        <v>94</v>
      </c>
      <c r="F153" s="90" t="s">
        <v>883</v>
      </c>
      <c r="G153" s="202">
        <v>250000</v>
      </c>
      <c r="H153" s="202">
        <v>250000</v>
      </c>
      <c r="I153" s="202">
        <v>740000</v>
      </c>
      <c r="J153" s="200">
        <f t="shared" si="2"/>
        <v>0.33783783783783783</v>
      </c>
      <c r="K153" s="202">
        <v>10324</v>
      </c>
      <c r="L153" s="202">
        <v>302365</v>
      </c>
      <c r="M153" s="202">
        <v>21276</v>
      </c>
      <c r="N153" s="203">
        <f>SUM(L153:M153)*Summary!$P$29/1000</f>
        <v>101.94691499999999</v>
      </c>
      <c r="O153" s="272" t="s">
        <v>958</v>
      </c>
      <c r="P153" s="117"/>
      <c r="Q153" s="117"/>
      <c r="R153" s="117"/>
      <c r="S153" s="117"/>
      <c r="T153" s="117"/>
      <c r="U153" s="117"/>
      <c r="V153" s="117"/>
      <c r="W153" s="117"/>
      <c r="X153" s="117"/>
      <c r="Y153" s="117"/>
      <c r="Z153" s="117"/>
      <c r="AA153" s="117"/>
      <c r="AB153" s="117"/>
      <c r="AC153" s="117"/>
      <c r="AD153" s="117"/>
      <c r="AE153" s="117"/>
      <c r="AF153" s="117"/>
      <c r="AG153" s="117"/>
      <c r="AH153" s="117"/>
      <c r="AI153" s="117"/>
    </row>
    <row r="154" spans="1:35" ht="75" x14ac:dyDescent="0.25">
      <c r="A154" s="2">
        <v>1370</v>
      </c>
      <c r="B154" s="2" t="s">
        <v>846</v>
      </c>
      <c r="C154" s="2" t="s">
        <v>885</v>
      </c>
      <c r="D154" s="77">
        <v>2021</v>
      </c>
      <c r="E154" s="2" t="s">
        <v>88</v>
      </c>
      <c r="F154" s="90" t="s">
        <v>884</v>
      </c>
      <c r="G154" s="202">
        <v>19500</v>
      </c>
      <c r="H154" s="202">
        <v>19250</v>
      </c>
      <c r="I154" s="202">
        <v>96300</v>
      </c>
      <c r="J154" s="200">
        <f t="shared" si="2"/>
        <v>0.19989615784008308</v>
      </c>
      <c r="K154" s="202">
        <v>1156</v>
      </c>
      <c r="L154" s="202" t="s">
        <v>30</v>
      </c>
      <c r="M154" s="202">
        <v>6101</v>
      </c>
      <c r="N154" s="203">
        <f>SUM(L154:M154)*Summary!$P$29/1000</f>
        <v>1.9218150000000001</v>
      </c>
      <c r="O154" s="272" t="s">
        <v>958</v>
      </c>
      <c r="P154" s="117"/>
      <c r="Q154" s="117"/>
      <c r="R154" s="117"/>
      <c r="S154" s="117"/>
      <c r="T154" s="117"/>
      <c r="U154" s="117"/>
      <c r="V154" s="117"/>
      <c r="W154" s="117"/>
      <c r="X154" s="117"/>
      <c r="Y154" s="117"/>
      <c r="Z154" s="117"/>
      <c r="AA154" s="117"/>
      <c r="AB154" s="117"/>
      <c r="AC154" s="117"/>
      <c r="AD154" s="117"/>
      <c r="AE154" s="117"/>
      <c r="AF154" s="117"/>
      <c r="AG154" s="117"/>
      <c r="AH154" s="117"/>
      <c r="AI154" s="117"/>
    </row>
    <row r="155" spans="1:35" ht="165" x14ac:dyDescent="0.25">
      <c r="A155" s="2">
        <v>1373</v>
      </c>
      <c r="B155" s="2" t="s">
        <v>249</v>
      </c>
      <c r="C155" s="2" t="s">
        <v>847</v>
      </c>
      <c r="D155" s="77">
        <v>2021</v>
      </c>
      <c r="E155" s="2" t="s">
        <v>102</v>
      </c>
      <c r="F155" s="90" t="s">
        <v>886</v>
      </c>
      <c r="G155" s="202">
        <v>40000</v>
      </c>
      <c r="H155" s="202">
        <v>40000</v>
      </c>
      <c r="I155" s="202">
        <v>272000</v>
      </c>
      <c r="J155" s="200">
        <f t="shared" si="2"/>
        <v>0.14705882352941177</v>
      </c>
      <c r="K155" s="202">
        <v>6798</v>
      </c>
      <c r="L155" s="202" t="s">
        <v>30</v>
      </c>
      <c r="M155" s="202">
        <v>29391</v>
      </c>
      <c r="N155" s="203">
        <f>SUM(L155:M155)*Summary!$P$29/1000</f>
        <v>9.2581650000000018</v>
      </c>
      <c r="O155" s="272" t="s">
        <v>958</v>
      </c>
      <c r="P155" s="117"/>
      <c r="Q155" s="117"/>
      <c r="R155" s="117"/>
      <c r="S155" s="117"/>
      <c r="T155" s="117"/>
      <c r="U155" s="117"/>
      <c r="V155" s="117"/>
      <c r="W155" s="117"/>
      <c r="X155" s="117"/>
      <c r="Y155" s="117"/>
      <c r="Z155" s="117"/>
      <c r="AA155" s="117"/>
      <c r="AB155" s="117"/>
      <c r="AC155" s="117"/>
      <c r="AD155" s="117"/>
      <c r="AE155" s="117"/>
      <c r="AF155" s="117"/>
      <c r="AG155" s="117"/>
      <c r="AH155" s="117"/>
      <c r="AI155" s="117"/>
    </row>
    <row r="156" spans="1:35" ht="75" x14ac:dyDescent="0.25">
      <c r="A156" s="2">
        <v>1376</v>
      </c>
      <c r="B156" s="2" t="s">
        <v>848</v>
      </c>
      <c r="C156" s="2" t="s">
        <v>849</v>
      </c>
      <c r="D156" s="77">
        <v>2021</v>
      </c>
      <c r="E156" s="2" t="s">
        <v>32</v>
      </c>
      <c r="F156" s="90" t="s">
        <v>887</v>
      </c>
      <c r="G156" s="202">
        <v>5919.4129999999996</v>
      </c>
      <c r="H156" s="202">
        <v>5919.4129999999996</v>
      </c>
      <c r="I156" s="202">
        <v>63500</v>
      </c>
      <c r="J156" s="200">
        <f t="shared" si="2"/>
        <v>9.3219102362204723E-2</v>
      </c>
      <c r="K156" s="202">
        <v>1905</v>
      </c>
      <c r="L156" s="202" t="s">
        <v>30</v>
      </c>
      <c r="M156" s="202">
        <v>2113</v>
      </c>
      <c r="N156" s="203">
        <f>SUM(L156:M156)*Summary!$P$29/1000</f>
        <v>0.66559500000000005</v>
      </c>
      <c r="O156" s="272" t="s">
        <v>958</v>
      </c>
      <c r="P156" s="117"/>
      <c r="Q156" s="117"/>
      <c r="R156" s="117"/>
      <c r="S156" s="117"/>
      <c r="T156" s="117"/>
      <c r="U156" s="117"/>
      <c r="V156" s="117"/>
      <c r="W156" s="117"/>
      <c r="X156" s="117"/>
      <c r="Y156" s="117"/>
      <c r="Z156" s="117"/>
      <c r="AA156" s="117"/>
      <c r="AB156" s="117"/>
      <c r="AC156" s="117"/>
      <c r="AD156" s="117"/>
      <c r="AE156" s="117"/>
      <c r="AF156" s="117"/>
      <c r="AG156" s="117"/>
      <c r="AH156" s="117"/>
      <c r="AI156" s="117"/>
    </row>
    <row r="157" spans="1:35" ht="105" x14ac:dyDescent="0.25">
      <c r="A157" s="2">
        <v>1385</v>
      </c>
      <c r="B157" s="2" t="s">
        <v>850</v>
      </c>
      <c r="C157" s="103" t="s">
        <v>851</v>
      </c>
      <c r="D157" s="77">
        <v>2021</v>
      </c>
      <c r="E157" s="2" t="s">
        <v>102</v>
      </c>
      <c r="F157" s="283" t="s">
        <v>888</v>
      </c>
      <c r="G157" s="202">
        <v>225000</v>
      </c>
      <c r="H157" s="202">
        <v>125000</v>
      </c>
      <c r="I157" s="202">
        <v>357500</v>
      </c>
      <c r="J157" s="200">
        <f t="shared" si="2"/>
        <v>0.34965034965034963</v>
      </c>
      <c r="K157" s="202">
        <v>6083</v>
      </c>
      <c r="L157" s="202" t="s">
        <v>30</v>
      </c>
      <c r="M157" s="202">
        <v>96137</v>
      </c>
      <c r="N157" s="203">
        <f>SUM(L157:M157)*Summary!$P$29/1000</f>
        <v>30.283154999999997</v>
      </c>
      <c r="O157" s="272" t="s">
        <v>958</v>
      </c>
      <c r="P157" s="117"/>
      <c r="Q157" s="117"/>
      <c r="R157" s="117"/>
      <c r="S157" s="117"/>
      <c r="T157" s="117"/>
      <c r="U157" s="117"/>
      <c r="V157" s="117"/>
      <c r="W157" s="117"/>
      <c r="X157" s="117"/>
      <c r="Y157" s="117"/>
      <c r="Z157" s="117"/>
      <c r="AA157" s="117"/>
      <c r="AB157" s="117"/>
      <c r="AC157" s="117"/>
      <c r="AD157" s="117"/>
      <c r="AE157" s="117"/>
      <c r="AF157" s="117"/>
      <c r="AG157" s="117"/>
      <c r="AH157" s="117"/>
      <c r="AI157" s="117"/>
    </row>
    <row r="158" spans="1:35" ht="150" x14ac:dyDescent="0.25">
      <c r="A158" s="2">
        <v>1386</v>
      </c>
      <c r="B158" s="2" t="s">
        <v>852</v>
      </c>
      <c r="C158" s="2" t="s">
        <v>853</v>
      </c>
      <c r="D158" s="77">
        <v>2021</v>
      </c>
      <c r="E158" s="2" t="s">
        <v>102</v>
      </c>
      <c r="F158" s="90" t="s">
        <v>889</v>
      </c>
      <c r="G158" s="202">
        <v>287875</v>
      </c>
      <c r="H158" s="202">
        <v>65000</v>
      </c>
      <c r="I158" s="202">
        <v>396250</v>
      </c>
      <c r="J158" s="200">
        <f t="shared" si="2"/>
        <v>0.16403785488958991</v>
      </c>
      <c r="K158" s="202">
        <v>6329</v>
      </c>
      <c r="L158" s="202" t="s">
        <v>30</v>
      </c>
      <c r="M158" s="202">
        <v>47653</v>
      </c>
      <c r="N158" s="203">
        <f>SUM(L158:M158)*Summary!$P$29/1000</f>
        <v>15.010695</v>
      </c>
      <c r="O158" s="272" t="s">
        <v>958</v>
      </c>
      <c r="P158" s="117"/>
      <c r="Q158" s="117"/>
      <c r="R158" s="117"/>
      <c r="S158" s="117"/>
      <c r="T158" s="117"/>
      <c r="U158" s="117"/>
      <c r="V158" s="117"/>
      <c r="W158" s="117"/>
      <c r="X158" s="117"/>
      <c r="Y158" s="117"/>
      <c r="Z158" s="117"/>
      <c r="AA158" s="117"/>
      <c r="AB158" s="117"/>
      <c r="AC158" s="117"/>
      <c r="AD158" s="117"/>
      <c r="AE158" s="117"/>
      <c r="AF158" s="117"/>
      <c r="AG158" s="117"/>
      <c r="AH158" s="117"/>
      <c r="AI158" s="117"/>
    </row>
    <row r="159" spans="1:35" ht="60" x14ac:dyDescent="0.25">
      <c r="A159" s="2">
        <v>1394</v>
      </c>
      <c r="B159" s="2" t="s">
        <v>157</v>
      </c>
      <c r="C159" s="2" t="s">
        <v>932</v>
      </c>
      <c r="D159" s="77">
        <v>2021</v>
      </c>
      <c r="E159" s="2" t="s">
        <v>102</v>
      </c>
      <c r="F159" s="90" t="s">
        <v>935</v>
      </c>
      <c r="G159" s="202">
        <v>1200</v>
      </c>
      <c r="H159" s="202">
        <v>1066.4190000000001</v>
      </c>
      <c r="I159" s="202">
        <v>1500</v>
      </c>
      <c r="J159" s="200">
        <f t="shared" si="2"/>
        <v>0.71094600000000008</v>
      </c>
      <c r="K159" s="202" t="s">
        <v>30</v>
      </c>
      <c r="L159" s="202" t="s">
        <v>30</v>
      </c>
      <c r="M159" s="202">
        <v>20665</v>
      </c>
      <c r="N159" s="203">
        <f>SUM(L159:M159)*Summary!$P$29/1000</f>
        <v>6.5094750000000001</v>
      </c>
      <c r="O159" s="272" t="s">
        <v>958</v>
      </c>
      <c r="P159" s="117"/>
      <c r="Q159" s="117"/>
      <c r="R159" s="117"/>
      <c r="S159" s="117"/>
      <c r="T159" s="117"/>
      <c r="U159" s="117"/>
      <c r="V159" s="117"/>
      <c r="W159" s="117"/>
      <c r="X159" s="117"/>
      <c r="Y159" s="117"/>
      <c r="Z159" s="117"/>
      <c r="AA159" s="117"/>
      <c r="AB159" s="117"/>
      <c r="AC159" s="117"/>
      <c r="AD159" s="117"/>
      <c r="AE159" s="117"/>
      <c r="AF159" s="117"/>
      <c r="AG159" s="117"/>
      <c r="AH159" s="117"/>
      <c r="AI159" s="117"/>
    </row>
    <row r="160" spans="1:35" x14ac:dyDescent="0.25">
      <c r="A160" s="10"/>
      <c r="B160" s="10"/>
      <c r="C160" s="10"/>
      <c r="D160" s="13"/>
      <c r="E160" s="10"/>
      <c r="F160" s="10"/>
      <c r="G160" s="11"/>
      <c r="H160" s="11"/>
      <c r="I160" s="11"/>
      <c r="J160" s="105"/>
      <c r="K160" s="11"/>
      <c r="L160" s="11"/>
      <c r="M160" s="11"/>
      <c r="P160" s="117"/>
      <c r="Q160" s="117"/>
      <c r="R160" s="117"/>
      <c r="S160" s="117"/>
      <c r="T160" s="117"/>
      <c r="U160" s="117"/>
      <c r="V160" s="117"/>
      <c r="W160" s="117"/>
      <c r="X160" s="117"/>
      <c r="Y160" s="117"/>
      <c r="Z160" s="117"/>
      <c r="AA160" s="117"/>
      <c r="AB160" s="117"/>
      <c r="AC160" s="117"/>
      <c r="AD160" s="117"/>
      <c r="AE160" s="117"/>
      <c r="AF160" s="117"/>
      <c r="AG160" s="117"/>
      <c r="AH160" s="117"/>
      <c r="AI160" s="117"/>
    </row>
    <row r="161" spans="1:35" x14ac:dyDescent="0.25">
      <c r="A161" s="10"/>
      <c r="B161" s="10"/>
      <c r="C161" s="10"/>
      <c r="D161" s="13"/>
      <c r="E161" s="10"/>
      <c r="F161" s="10"/>
      <c r="G161" s="11"/>
      <c r="H161" s="11"/>
      <c r="I161" s="11"/>
      <c r="J161" s="105"/>
      <c r="K161" s="11"/>
      <c r="L161" s="11"/>
      <c r="M161" s="11"/>
      <c r="N161" s="102"/>
      <c r="P161" s="117"/>
      <c r="Q161" s="117"/>
      <c r="R161" s="117"/>
      <c r="S161" s="117"/>
      <c r="T161" s="117"/>
      <c r="U161" s="117"/>
      <c r="V161" s="117"/>
      <c r="W161" s="117"/>
      <c r="X161" s="117"/>
      <c r="Y161" s="117"/>
      <c r="Z161" s="117"/>
      <c r="AA161" s="117"/>
      <c r="AB161" s="117"/>
      <c r="AC161" s="117"/>
      <c r="AD161" s="117"/>
      <c r="AE161" s="117"/>
      <c r="AF161" s="117"/>
      <c r="AG161" s="117"/>
      <c r="AH161" s="117"/>
      <c r="AI161" s="117"/>
    </row>
    <row r="162" spans="1:35" x14ac:dyDescent="0.25">
      <c r="A162" s="10"/>
      <c r="B162" s="10"/>
      <c r="C162" s="10"/>
      <c r="D162" s="13"/>
      <c r="E162" s="10"/>
      <c r="G162" s="11"/>
      <c r="H162" s="11"/>
      <c r="I162" s="11"/>
      <c r="J162" s="101"/>
      <c r="K162" s="11"/>
      <c r="L162" s="11"/>
      <c r="M162" s="11"/>
      <c r="N162" s="102"/>
      <c r="O162" s="110"/>
      <c r="P162" s="117"/>
      <c r="Q162" s="117"/>
      <c r="R162" s="117"/>
      <c r="S162" s="117"/>
      <c r="T162" s="117"/>
      <c r="U162" s="117"/>
      <c r="V162" s="117"/>
      <c r="W162" s="117"/>
      <c r="X162" s="117"/>
      <c r="Y162" s="117"/>
      <c r="Z162" s="117"/>
      <c r="AA162" s="117"/>
      <c r="AB162" s="117"/>
      <c r="AC162" s="117"/>
      <c r="AD162" s="117"/>
      <c r="AE162" s="117"/>
      <c r="AF162" s="117"/>
      <c r="AG162" s="117"/>
      <c r="AH162" s="117"/>
      <c r="AI162" s="117"/>
    </row>
    <row r="163" spans="1:35" x14ac:dyDescent="0.25">
      <c r="A163" s="10"/>
      <c r="B163" s="10"/>
      <c r="C163" s="10"/>
      <c r="D163" s="13"/>
      <c r="E163" s="10"/>
      <c r="F163" s="10"/>
      <c r="G163" s="11"/>
      <c r="H163" s="11"/>
      <c r="I163" s="11"/>
      <c r="J163" s="101"/>
      <c r="K163" s="11"/>
      <c r="L163" s="11"/>
      <c r="M163" s="11"/>
      <c r="N163" s="102"/>
      <c r="O163" s="110"/>
      <c r="P163" s="117"/>
      <c r="Q163" s="117"/>
      <c r="R163" s="117"/>
      <c r="S163" s="117"/>
      <c r="T163" s="117"/>
      <c r="U163" s="117"/>
      <c r="V163" s="117"/>
      <c r="W163" s="117"/>
      <c r="X163" s="117"/>
      <c r="Y163" s="117"/>
      <c r="Z163" s="117"/>
      <c r="AA163" s="117"/>
      <c r="AB163" s="117"/>
      <c r="AC163" s="117"/>
      <c r="AD163" s="117"/>
      <c r="AE163" s="117"/>
      <c r="AF163" s="117"/>
      <c r="AG163" s="117"/>
      <c r="AH163" s="117"/>
      <c r="AI163" s="117"/>
    </row>
    <row r="164" spans="1:35" x14ac:dyDescent="0.25">
      <c r="P164" s="117"/>
      <c r="Q164" s="117"/>
      <c r="R164" s="117"/>
      <c r="S164" s="117"/>
      <c r="T164" s="117"/>
      <c r="U164" s="117"/>
      <c r="V164" s="117"/>
      <c r="W164" s="117"/>
      <c r="X164" s="117"/>
      <c r="Y164" s="117"/>
      <c r="Z164" s="117"/>
      <c r="AA164" s="117"/>
      <c r="AB164" s="117"/>
      <c r="AC164" s="117"/>
      <c r="AD164" s="117"/>
      <c r="AE164" s="117"/>
      <c r="AF164" s="117"/>
      <c r="AG164" s="117"/>
      <c r="AH164" s="117"/>
      <c r="AI164" s="117"/>
    </row>
    <row r="165" spans="1:35" x14ac:dyDescent="0.25">
      <c r="P165" s="117"/>
      <c r="Q165" s="117"/>
      <c r="R165" s="117"/>
      <c r="S165" s="117"/>
      <c r="T165" s="117"/>
      <c r="U165" s="117"/>
      <c r="V165" s="117"/>
      <c r="W165" s="117"/>
      <c r="X165" s="117"/>
      <c r="Y165" s="117"/>
      <c r="Z165" s="117"/>
      <c r="AA165" s="117"/>
      <c r="AB165" s="117"/>
      <c r="AC165" s="117"/>
      <c r="AD165" s="117"/>
      <c r="AE165" s="117"/>
      <c r="AF165" s="117"/>
      <c r="AG165" s="117"/>
      <c r="AH165" s="117"/>
      <c r="AI165" s="117"/>
    </row>
    <row r="166" spans="1:35" x14ac:dyDescent="0.25">
      <c r="P166" s="117"/>
      <c r="Q166" s="117"/>
      <c r="R166" s="117"/>
      <c r="S166" s="117"/>
      <c r="T166" s="117"/>
      <c r="U166" s="117"/>
      <c r="V166" s="117"/>
      <c r="W166" s="117"/>
      <c r="X166" s="117"/>
      <c r="Y166" s="117"/>
      <c r="Z166" s="117"/>
      <c r="AA166" s="117"/>
      <c r="AB166" s="117"/>
      <c r="AC166" s="117"/>
      <c r="AD166" s="117"/>
      <c r="AE166" s="117"/>
      <c r="AF166" s="117"/>
      <c r="AG166" s="117"/>
      <c r="AH166" s="117"/>
      <c r="AI166" s="117"/>
    </row>
    <row r="167" spans="1:35" x14ac:dyDescent="0.25">
      <c r="I167" s="104"/>
      <c r="P167" s="117"/>
      <c r="Q167" s="117"/>
      <c r="R167" s="117"/>
      <c r="S167" s="117"/>
      <c r="T167" s="117"/>
      <c r="U167" s="117"/>
      <c r="V167" s="117"/>
      <c r="W167" s="117"/>
      <c r="X167" s="117"/>
      <c r="Y167" s="117"/>
      <c r="Z167" s="117"/>
      <c r="AA167" s="117"/>
      <c r="AB167" s="117"/>
      <c r="AC167" s="117"/>
      <c r="AD167" s="117"/>
      <c r="AE167" s="117"/>
      <c r="AF167" s="117"/>
      <c r="AG167" s="117"/>
      <c r="AH167" s="117"/>
      <c r="AI167" s="117"/>
    </row>
    <row r="168" spans="1:35" x14ac:dyDescent="0.25">
      <c r="P168" s="117"/>
      <c r="Q168" s="117"/>
      <c r="R168" s="117"/>
      <c r="S168" s="117"/>
      <c r="T168" s="117"/>
      <c r="U168" s="117"/>
      <c r="V168" s="117"/>
      <c r="W168" s="117"/>
      <c r="X168" s="117"/>
      <c r="Y168" s="117"/>
      <c r="Z168" s="117"/>
      <c r="AA168" s="117"/>
      <c r="AB168" s="117"/>
      <c r="AC168" s="117"/>
      <c r="AD168" s="117"/>
      <c r="AE168" s="117"/>
      <c r="AF168" s="117"/>
      <c r="AG168" s="117"/>
      <c r="AH168" s="117"/>
      <c r="AI168" s="117"/>
    </row>
    <row r="169" spans="1:35" x14ac:dyDescent="0.25">
      <c r="P169" s="117"/>
      <c r="Q169" s="117"/>
      <c r="R169" s="117"/>
      <c r="S169" s="117"/>
      <c r="T169" s="117"/>
      <c r="U169" s="117"/>
      <c r="V169" s="117"/>
      <c r="W169" s="117"/>
      <c r="X169" s="117"/>
      <c r="Y169" s="117"/>
      <c r="Z169" s="117"/>
      <c r="AA169" s="117"/>
      <c r="AB169" s="117"/>
      <c r="AC169" s="117"/>
      <c r="AD169" s="117"/>
      <c r="AE169" s="117"/>
      <c r="AF169" s="117"/>
      <c r="AG169" s="117"/>
      <c r="AH169" s="117"/>
      <c r="AI169" s="117"/>
    </row>
    <row r="170" spans="1:35" x14ac:dyDescent="0.25">
      <c r="P170" s="117"/>
      <c r="Q170" s="117"/>
      <c r="R170" s="117"/>
      <c r="S170" s="117"/>
      <c r="T170" s="117"/>
      <c r="U170" s="117"/>
      <c r="V170" s="117"/>
      <c r="W170" s="117"/>
      <c r="X170" s="117"/>
      <c r="Y170" s="117"/>
      <c r="Z170" s="117"/>
      <c r="AA170" s="117"/>
      <c r="AB170" s="117"/>
      <c r="AC170" s="117"/>
      <c r="AD170" s="117"/>
      <c r="AE170" s="117"/>
      <c r="AF170" s="117"/>
      <c r="AG170" s="117"/>
      <c r="AH170" s="117"/>
      <c r="AI170" s="117"/>
    </row>
    <row r="171" spans="1:35" x14ac:dyDescent="0.25">
      <c r="P171" s="117"/>
      <c r="Q171" s="117"/>
      <c r="R171" s="117"/>
      <c r="S171" s="117"/>
      <c r="T171" s="117"/>
      <c r="U171" s="117"/>
      <c r="V171" s="117"/>
      <c r="W171" s="117"/>
      <c r="X171" s="117"/>
      <c r="Y171" s="117"/>
      <c r="Z171" s="117"/>
      <c r="AA171" s="117"/>
      <c r="AB171" s="117"/>
      <c r="AC171" s="117"/>
      <c r="AD171" s="117"/>
      <c r="AE171" s="117"/>
      <c r="AF171" s="117"/>
      <c r="AG171" s="117"/>
      <c r="AH171" s="117"/>
      <c r="AI171" s="117"/>
    </row>
    <row r="172" spans="1:35" x14ac:dyDescent="0.25">
      <c r="P172" s="117"/>
      <c r="Q172" s="117"/>
      <c r="R172" s="117"/>
      <c r="S172" s="117"/>
      <c r="T172" s="117"/>
      <c r="U172" s="117"/>
      <c r="V172" s="117"/>
      <c r="W172" s="117"/>
      <c r="X172" s="117"/>
      <c r="Y172" s="117"/>
      <c r="Z172" s="117"/>
      <c r="AA172" s="117"/>
      <c r="AB172" s="117"/>
      <c r="AC172" s="117"/>
      <c r="AD172" s="117"/>
      <c r="AE172" s="117"/>
      <c r="AF172" s="117"/>
      <c r="AG172" s="117"/>
      <c r="AH172" s="117"/>
      <c r="AI172" s="117"/>
    </row>
    <row r="173" spans="1:35" x14ac:dyDescent="0.25">
      <c r="P173" s="117"/>
      <c r="Q173" s="117"/>
      <c r="R173" s="117"/>
      <c r="S173" s="117"/>
      <c r="T173" s="117"/>
      <c r="U173" s="117"/>
      <c r="V173" s="117"/>
      <c r="W173" s="117"/>
      <c r="X173" s="117"/>
      <c r="Y173" s="117"/>
      <c r="Z173" s="117"/>
      <c r="AA173" s="117"/>
      <c r="AB173" s="117"/>
      <c r="AC173" s="117"/>
      <c r="AD173" s="117"/>
      <c r="AE173" s="117"/>
      <c r="AF173" s="117"/>
      <c r="AG173" s="117"/>
      <c r="AH173" s="117"/>
      <c r="AI173" s="117"/>
    </row>
    <row r="174" spans="1:35" x14ac:dyDescent="0.25">
      <c r="P174" s="117"/>
      <c r="Q174" s="117"/>
      <c r="R174" s="117"/>
      <c r="S174" s="117"/>
      <c r="T174" s="117"/>
      <c r="U174" s="117"/>
      <c r="V174" s="117"/>
      <c r="W174" s="117"/>
      <c r="X174" s="117"/>
      <c r="Y174" s="117"/>
      <c r="Z174" s="117"/>
      <c r="AA174" s="117"/>
      <c r="AB174" s="117"/>
      <c r="AC174" s="117"/>
      <c r="AD174" s="117"/>
      <c r="AE174" s="117"/>
      <c r="AF174" s="117"/>
      <c r="AG174" s="117"/>
      <c r="AH174" s="117"/>
      <c r="AI174" s="117"/>
    </row>
    <row r="175" spans="1:35" x14ac:dyDescent="0.25">
      <c r="P175" s="117"/>
      <c r="Q175" s="117"/>
      <c r="R175" s="117"/>
      <c r="S175" s="117"/>
      <c r="T175" s="117"/>
      <c r="U175" s="117"/>
      <c r="V175" s="117"/>
      <c r="W175" s="117"/>
      <c r="X175" s="117"/>
      <c r="Y175" s="117"/>
      <c r="Z175" s="117"/>
      <c r="AA175" s="117"/>
      <c r="AB175" s="117"/>
      <c r="AC175" s="117"/>
      <c r="AD175" s="117"/>
      <c r="AE175" s="117"/>
      <c r="AF175" s="117"/>
      <c r="AG175" s="117"/>
      <c r="AH175" s="117"/>
      <c r="AI175" s="117"/>
    </row>
    <row r="176" spans="1:35" x14ac:dyDescent="0.25">
      <c r="P176" s="117"/>
      <c r="Q176" s="117"/>
      <c r="R176" s="117"/>
      <c r="S176" s="117"/>
      <c r="T176" s="117"/>
      <c r="U176" s="117"/>
      <c r="V176" s="117"/>
      <c r="W176" s="117"/>
      <c r="X176" s="117"/>
      <c r="Y176" s="117"/>
      <c r="Z176" s="117"/>
      <c r="AA176" s="117"/>
      <c r="AB176" s="117"/>
      <c r="AC176" s="117"/>
      <c r="AD176" s="117"/>
      <c r="AE176" s="117"/>
      <c r="AF176" s="117"/>
      <c r="AG176" s="117"/>
      <c r="AH176" s="117"/>
      <c r="AI176" s="117"/>
    </row>
    <row r="177" spans="1:35" x14ac:dyDescent="0.25">
      <c r="P177" s="117"/>
      <c r="Q177" s="117"/>
      <c r="R177" s="117"/>
      <c r="S177" s="117"/>
      <c r="T177" s="117"/>
      <c r="U177" s="117"/>
      <c r="V177" s="117"/>
      <c r="W177" s="117"/>
      <c r="X177" s="117"/>
      <c r="Y177" s="117"/>
      <c r="Z177" s="117"/>
      <c r="AA177" s="117"/>
      <c r="AB177" s="117"/>
      <c r="AC177" s="117"/>
      <c r="AD177" s="117"/>
      <c r="AE177" s="117"/>
      <c r="AF177" s="117"/>
      <c r="AG177" s="117"/>
      <c r="AH177" s="117"/>
      <c r="AI177" s="117"/>
    </row>
    <row r="178" spans="1:35" x14ac:dyDescent="0.25">
      <c r="A178" s="117"/>
      <c r="B178" s="117"/>
      <c r="C178" s="152"/>
      <c r="D178" s="153"/>
      <c r="E178" s="117"/>
      <c r="F178" s="117"/>
      <c r="G178" s="154"/>
      <c r="H178" s="154"/>
      <c r="I178" s="154"/>
      <c r="J178" s="155"/>
      <c r="K178" s="154"/>
      <c r="L178" s="154"/>
      <c r="M178" s="154"/>
      <c r="N178" s="154"/>
      <c r="O178" s="156"/>
      <c r="P178" s="117"/>
      <c r="Q178" s="117"/>
      <c r="R178" s="117"/>
      <c r="S178" s="117"/>
      <c r="T178" s="117"/>
      <c r="U178" s="117"/>
      <c r="V178" s="117"/>
      <c r="W178" s="117"/>
      <c r="X178" s="117"/>
      <c r="Y178" s="117"/>
      <c r="Z178" s="117"/>
      <c r="AA178" s="117"/>
      <c r="AB178" s="117"/>
      <c r="AC178" s="117"/>
      <c r="AD178" s="117"/>
      <c r="AE178" s="117"/>
      <c r="AF178" s="117"/>
      <c r="AG178" s="117"/>
      <c r="AH178" s="117"/>
      <c r="AI178" s="117"/>
    </row>
    <row r="179" spans="1:35" x14ac:dyDescent="0.25">
      <c r="A179" s="117"/>
      <c r="B179" s="117"/>
      <c r="C179" s="152"/>
      <c r="D179" s="153"/>
      <c r="E179" s="117"/>
      <c r="F179" s="117"/>
      <c r="G179" s="154"/>
      <c r="H179" s="154"/>
      <c r="I179" s="154"/>
      <c r="J179" s="155"/>
      <c r="K179" s="154"/>
      <c r="L179" s="154"/>
      <c r="M179" s="154"/>
      <c r="N179" s="154"/>
      <c r="O179" s="156"/>
      <c r="P179" s="117"/>
      <c r="Q179" s="117"/>
      <c r="R179" s="117"/>
      <c r="S179" s="117"/>
      <c r="T179" s="117"/>
      <c r="U179" s="117"/>
      <c r="V179" s="117"/>
      <c r="W179" s="117"/>
      <c r="X179" s="117"/>
      <c r="Y179" s="117"/>
      <c r="Z179" s="117"/>
      <c r="AA179" s="117"/>
      <c r="AB179" s="117"/>
      <c r="AC179" s="117"/>
      <c r="AD179" s="117"/>
      <c r="AE179" s="117"/>
      <c r="AF179" s="117"/>
      <c r="AG179" s="117"/>
      <c r="AH179" s="117"/>
      <c r="AI179" s="117"/>
    </row>
    <row r="180" spans="1:35" x14ac:dyDescent="0.25">
      <c r="A180" s="117"/>
      <c r="B180" s="117"/>
      <c r="C180" s="152"/>
      <c r="D180" s="153"/>
      <c r="E180" s="117"/>
      <c r="F180" s="117"/>
      <c r="G180" s="154"/>
      <c r="H180" s="154"/>
      <c r="I180" s="154"/>
      <c r="J180" s="155"/>
      <c r="K180" s="154"/>
      <c r="L180" s="154"/>
      <c r="M180" s="154"/>
      <c r="N180" s="154"/>
      <c r="O180" s="156"/>
      <c r="P180" s="117"/>
      <c r="Q180" s="117"/>
      <c r="R180" s="117"/>
      <c r="S180" s="117"/>
      <c r="T180" s="117"/>
      <c r="U180" s="117"/>
      <c r="V180" s="117"/>
      <c r="W180" s="117"/>
      <c r="X180" s="117"/>
      <c r="Y180" s="117"/>
      <c r="Z180" s="117"/>
      <c r="AA180" s="117"/>
      <c r="AB180" s="117"/>
      <c r="AC180" s="117"/>
      <c r="AD180" s="117"/>
      <c r="AE180" s="117"/>
      <c r="AF180" s="117"/>
      <c r="AG180" s="117"/>
      <c r="AH180" s="117"/>
      <c r="AI180" s="117"/>
    </row>
    <row r="181" spans="1:35" x14ac:dyDescent="0.25">
      <c r="A181" s="117"/>
      <c r="B181" s="117"/>
      <c r="C181" s="152"/>
      <c r="D181" s="153"/>
      <c r="E181" s="117"/>
      <c r="F181" s="117"/>
      <c r="G181" s="154"/>
      <c r="H181" s="154"/>
      <c r="I181" s="154"/>
      <c r="J181" s="155"/>
      <c r="K181" s="154"/>
      <c r="L181" s="154"/>
      <c r="M181" s="154"/>
      <c r="N181" s="154"/>
      <c r="O181" s="156"/>
      <c r="P181" s="117"/>
      <c r="Q181" s="117"/>
      <c r="R181" s="117"/>
      <c r="S181" s="117"/>
      <c r="T181" s="117"/>
      <c r="U181" s="117"/>
      <c r="V181" s="117"/>
      <c r="W181" s="117"/>
      <c r="X181" s="117"/>
      <c r="Y181" s="117"/>
      <c r="Z181" s="117"/>
      <c r="AA181" s="117"/>
      <c r="AB181" s="117"/>
      <c r="AC181" s="117"/>
      <c r="AD181" s="117"/>
      <c r="AE181" s="117"/>
      <c r="AF181" s="117"/>
      <c r="AG181" s="117"/>
      <c r="AH181" s="117"/>
      <c r="AI181" s="117"/>
    </row>
    <row r="182" spans="1:35" x14ac:dyDescent="0.25">
      <c r="A182" s="117"/>
      <c r="B182" s="117"/>
      <c r="C182" s="152"/>
      <c r="D182" s="153"/>
      <c r="E182" s="117"/>
      <c r="F182" s="117"/>
      <c r="G182" s="154"/>
      <c r="H182" s="154"/>
      <c r="I182" s="154"/>
      <c r="J182" s="155"/>
      <c r="K182" s="154"/>
      <c r="L182" s="154"/>
      <c r="M182" s="154"/>
      <c r="N182" s="154"/>
      <c r="O182" s="156"/>
      <c r="P182" s="117"/>
      <c r="Q182" s="117"/>
      <c r="R182" s="117"/>
      <c r="S182" s="117"/>
      <c r="T182" s="117"/>
      <c r="U182" s="117"/>
      <c r="V182" s="117"/>
      <c r="W182" s="117"/>
      <c r="X182" s="117"/>
      <c r="Y182" s="117"/>
      <c r="Z182" s="117"/>
      <c r="AA182" s="117"/>
      <c r="AB182" s="117"/>
      <c r="AC182" s="117"/>
      <c r="AD182" s="117"/>
      <c r="AE182" s="117"/>
      <c r="AF182" s="117"/>
      <c r="AG182" s="117"/>
      <c r="AH182" s="117"/>
      <c r="AI182" s="117"/>
    </row>
    <row r="183" spans="1:35" x14ac:dyDescent="0.25">
      <c r="A183" s="117"/>
      <c r="B183" s="117"/>
      <c r="C183" s="152"/>
      <c r="D183" s="153"/>
      <c r="E183" s="117"/>
      <c r="F183" s="117"/>
      <c r="G183" s="154"/>
      <c r="H183" s="154"/>
      <c r="I183" s="154"/>
      <c r="J183" s="155"/>
      <c r="K183" s="154"/>
      <c r="L183" s="154"/>
      <c r="M183" s="154"/>
      <c r="N183" s="154"/>
      <c r="O183" s="156"/>
      <c r="P183" s="117"/>
      <c r="Q183" s="117"/>
      <c r="R183" s="117"/>
      <c r="S183" s="117"/>
      <c r="T183" s="117"/>
      <c r="U183" s="117"/>
      <c r="V183" s="117"/>
      <c r="W183" s="117"/>
      <c r="X183" s="117"/>
      <c r="Y183" s="117"/>
      <c r="Z183" s="117"/>
      <c r="AA183" s="117"/>
      <c r="AB183" s="117"/>
      <c r="AC183" s="117"/>
      <c r="AD183" s="117"/>
      <c r="AE183" s="117"/>
      <c r="AF183" s="117"/>
      <c r="AG183" s="117"/>
      <c r="AH183" s="117"/>
      <c r="AI183" s="117"/>
    </row>
    <row r="184" spans="1:35" x14ac:dyDescent="0.25">
      <c r="A184" s="117"/>
      <c r="B184" s="117"/>
      <c r="C184" s="152"/>
      <c r="D184" s="153"/>
      <c r="E184" s="117"/>
      <c r="F184" s="117"/>
      <c r="G184" s="154"/>
      <c r="H184" s="154"/>
      <c r="I184" s="154"/>
      <c r="J184" s="155"/>
      <c r="K184" s="154"/>
      <c r="L184" s="154"/>
      <c r="M184" s="154"/>
      <c r="N184" s="154"/>
      <c r="O184" s="156"/>
      <c r="P184" s="117"/>
      <c r="Q184" s="117"/>
      <c r="R184" s="117"/>
      <c r="S184" s="117"/>
      <c r="T184" s="117"/>
      <c r="U184" s="117"/>
      <c r="V184" s="117"/>
      <c r="W184" s="117"/>
      <c r="X184" s="117"/>
      <c r="Y184" s="117"/>
      <c r="Z184" s="117"/>
      <c r="AA184" s="117"/>
      <c r="AB184" s="117"/>
      <c r="AC184" s="117"/>
      <c r="AD184" s="117"/>
      <c r="AE184" s="117"/>
      <c r="AF184" s="117"/>
      <c r="AG184" s="117"/>
      <c r="AH184" s="117"/>
      <c r="AI184" s="117"/>
    </row>
    <row r="185" spans="1:35" x14ac:dyDescent="0.25">
      <c r="A185" s="117"/>
      <c r="B185" s="117"/>
      <c r="C185" s="152"/>
      <c r="D185" s="153"/>
      <c r="E185" s="117"/>
      <c r="F185" s="117"/>
      <c r="G185" s="154"/>
      <c r="H185" s="154"/>
      <c r="I185" s="154"/>
      <c r="J185" s="155"/>
      <c r="K185" s="154"/>
      <c r="L185" s="154"/>
      <c r="M185" s="154"/>
      <c r="N185" s="154"/>
      <c r="O185" s="156"/>
      <c r="P185" s="117"/>
      <c r="Q185" s="117"/>
      <c r="R185" s="117"/>
      <c r="S185" s="117"/>
      <c r="T185" s="117"/>
      <c r="U185" s="117"/>
      <c r="V185" s="117"/>
      <c r="W185" s="117"/>
      <c r="X185" s="117"/>
      <c r="Y185" s="117"/>
      <c r="Z185" s="117"/>
      <c r="AA185" s="117"/>
      <c r="AB185" s="117"/>
      <c r="AC185" s="117"/>
      <c r="AD185" s="117"/>
      <c r="AE185" s="117"/>
      <c r="AF185" s="117"/>
      <c r="AG185" s="117"/>
      <c r="AH185" s="117"/>
      <c r="AI185" s="117"/>
    </row>
    <row r="186" spans="1:35" x14ac:dyDescent="0.25">
      <c r="A186" s="117"/>
      <c r="B186" s="117"/>
      <c r="C186" s="152"/>
      <c r="D186" s="153"/>
      <c r="E186" s="117"/>
      <c r="F186" s="117"/>
      <c r="G186" s="154"/>
      <c r="H186" s="154"/>
      <c r="I186" s="154"/>
      <c r="J186" s="155"/>
      <c r="K186" s="154"/>
      <c r="L186" s="154"/>
      <c r="M186" s="154"/>
      <c r="N186" s="154"/>
      <c r="O186" s="156"/>
      <c r="P186" s="117"/>
      <c r="Q186" s="117"/>
      <c r="R186" s="117"/>
      <c r="S186" s="117"/>
      <c r="T186" s="117"/>
      <c r="U186" s="117"/>
      <c r="V186" s="117"/>
      <c r="W186" s="117"/>
      <c r="X186" s="117"/>
      <c r="Y186" s="117"/>
      <c r="Z186" s="117"/>
      <c r="AA186" s="117"/>
      <c r="AB186" s="117"/>
      <c r="AC186" s="117"/>
      <c r="AD186" s="117"/>
      <c r="AE186" s="117"/>
      <c r="AF186" s="117"/>
      <c r="AG186" s="117"/>
      <c r="AH186" s="117"/>
      <c r="AI186" s="117"/>
    </row>
    <row r="187" spans="1:35" x14ac:dyDescent="0.25">
      <c r="A187" s="117"/>
      <c r="B187" s="117"/>
      <c r="C187" s="152"/>
      <c r="D187" s="153"/>
      <c r="E187" s="117"/>
      <c r="F187" s="117"/>
      <c r="G187" s="154"/>
      <c r="H187" s="154"/>
      <c r="I187" s="154"/>
      <c r="J187" s="155"/>
      <c r="K187" s="154"/>
      <c r="L187" s="154"/>
      <c r="M187" s="154"/>
      <c r="N187" s="154"/>
      <c r="O187" s="156"/>
      <c r="P187" s="117"/>
      <c r="Q187" s="117"/>
      <c r="R187" s="117"/>
      <c r="S187" s="117"/>
      <c r="T187" s="117"/>
      <c r="U187" s="117"/>
      <c r="V187" s="117"/>
      <c r="W187" s="117"/>
      <c r="X187" s="117"/>
      <c r="Y187" s="117"/>
      <c r="Z187" s="117"/>
      <c r="AA187" s="117"/>
      <c r="AB187" s="117"/>
      <c r="AC187" s="117"/>
      <c r="AD187" s="117"/>
      <c r="AE187" s="117"/>
      <c r="AF187" s="117"/>
      <c r="AG187" s="117"/>
      <c r="AH187" s="117"/>
      <c r="AI187" s="117"/>
    </row>
    <row r="188" spans="1:35" x14ac:dyDescent="0.25">
      <c r="A188" s="117"/>
      <c r="B188" s="117"/>
      <c r="C188" s="152"/>
      <c r="D188" s="153"/>
      <c r="E188" s="117"/>
      <c r="F188" s="117"/>
      <c r="G188" s="154"/>
      <c r="H188" s="154"/>
      <c r="I188" s="154"/>
      <c r="J188" s="155"/>
      <c r="K188" s="154"/>
      <c r="L188" s="154"/>
      <c r="M188" s="154"/>
      <c r="N188" s="154"/>
      <c r="O188" s="156"/>
      <c r="P188" s="117"/>
      <c r="Q188" s="117"/>
      <c r="R188" s="117"/>
      <c r="S188" s="117"/>
      <c r="T188" s="117"/>
      <c r="U188" s="117"/>
      <c r="V188" s="117"/>
      <c r="W188" s="117"/>
      <c r="X188" s="117"/>
      <c r="Y188" s="117"/>
      <c r="Z188" s="117"/>
      <c r="AA188" s="117"/>
      <c r="AB188" s="117"/>
      <c r="AC188" s="117"/>
      <c r="AD188" s="117"/>
      <c r="AE188" s="117"/>
      <c r="AF188" s="117"/>
      <c r="AG188" s="117"/>
      <c r="AH188" s="117"/>
      <c r="AI188" s="117"/>
    </row>
    <row r="189" spans="1:35" x14ac:dyDescent="0.25">
      <c r="A189" s="117"/>
      <c r="B189" s="117"/>
      <c r="C189" s="152"/>
      <c r="D189" s="153"/>
      <c r="E189" s="117"/>
      <c r="F189" s="117"/>
      <c r="G189" s="154"/>
      <c r="H189" s="154"/>
      <c r="I189" s="154"/>
      <c r="J189" s="155"/>
      <c r="K189" s="154"/>
      <c r="L189" s="154"/>
      <c r="M189" s="154"/>
      <c r="N189" s="154"/>
      <c r="O189" s="156"/>
      <c r="P189" s="117"/>
      <c r="Q189" s="117"/>
      <c r="R189" s="117"/>
      <c r="S189" s="117"/>
      <c r="T189" s="117"/>
      <c r="U189" s="117"/>
      <c r="V189" s="117"/>
      <c r="W189" s="117"/>
      <c r="X189" s="117"/>
      <c r="Y189" s="117"/>
      <c r="Z189" s="117"/>
      <c r="AA189" s="117"/>
      <c r="AB189" s="117"/>
      <c r="AC189" s="117"/>
      <c r="AD189" s="117"/>
      <c r="AE189" s="117"/>
      <c r="AF189" s="117"/>
      <c r="AG189" s="117"/>
      <c r="AH189" s="117"/>
      <c r="AI189" s="117"/>
    </row>
    <row r="190" spans="1:35" x14ac:dyDescent="0.25">
      <c r="A190" s="117"/>
      <c r="B190" s="117"/>
      <c r="C190" s="152"/>
      <c r="D190" s="153"/>
      <c r="E190" s="117"/>
      <c r="F190" s="117"/>
      <c r="G190" s="154"/>
      <c r="H190" s="154"/>
      <c r="I190" s="154"/>
      <c r="J190" s="155"/>
      <c r="K190" s="154"/>
      <c r="L190" s="154"/>
      <c r="M190" s="154"/>
      <c r="N190" s="154"/>
      <c r="O190" s="156"/>
      <c r="P190" s="117"/>
      <c r="Q190" s="117"/>
      <c r="R190" s="117"/>
      <c r="S190" s="117"/>
      <c r="T190" s="117"/>
      <c r="U190" s="117"/>
      <c r="V190" s="117"/>
      <c r="W190" s="117"/>
      <c r="X190" s="117"/>
      <c r="Y190" s="117"/>
      <c r="Z190" s="117"/>
      <c r="AA190" s="117"/>
      <c r="AB190" s="117"/>
      <c r="AC190" s="117"/>
      <c r="AD190" s="117"/>
      <c r="AE190" s="117"/>
      <c r="AF190" s="117"/>
      <c r="AG190" s="117"/>
      <c r="AH190" s="117"/>
      <c r="AI190" s="117"/>
    </row>
    <row r="191" spans="1:35" x14ac:dyDescent="0.25">
      <c r="A191" s="117"/>
      <c r="B191" s="117"/>
      <c r="C191" s="152"/>
      <c r="D191" s="153"/>
      <c r="E191" s="117"/>
      <c r="F191" s="117"/>
      <c r="G191" s="154"/>
      <c r="H191" s="154"/>
      <c r="I191" s="154"/>
      <c r="J191" s="155"/>
      <c r="K191" s="154"/>
      <c r="L191" s="154"/>
      <c r="M191" s="154"/>
      <c r="N191" s="154"/>
      <c r="O191" s="156"/>
      <c r="P191" s="117"/>
      <c r="Q191" s="117"/>
      <c r="R191" s="117"/>
      <c r="S191" s="117"/>
      <c r="T191" s="117"/>
      <c r="U191" s="117"/>
      <c r="V191" s="117"/>
      <c r="W191" s="117"/>
      <c r="X191" s="117"/>
      <c r="Y191" s="117"/>
      <c r="Z191" s="117"/>
      <c r="AA191" s="117"/>
      <c r="AB191" s="117"/>
      <c r="AC191" s="117"/>
      <c r="AD191" s="117"/>
      <c r="AE191" s="117"/>
      <c r="AF191" s="117"/>
      <c r="AG191" s="117"/>
      <c r="AH191" s="117"/>
      <c r="AI191" s="117"/>
    </row>
    <row r="192" spans="1:35" x14ac:dyDescent="0.25">
      <c r="A192" s="117"/>
      <c r="B192" s="117"/>
      <c r="C192" s="152"/>
      <c r="D192" s="153"/>
      <c r="E192" s="117"/>
      <c r="F192" s="117"/>
      <c r="G192" s="154"/>
      <c r="H192" s="154"/>
      <c r="I192" s="154"/>
      <c r="J192" s="155"/>
      <c r="K192" s="154"/>
      <c r="L192" s="154"/>
      <c r="M192" s="154"/>
      <c r="N192" s="154"/>
      <c r="O192" s="156"/>
      <c r="P192" s="117"/>
      <c r="Q192" s="117"/>
      <c r="R192" s="117"/>
      <c r="S192" s="117"/>
      <c r="T192" s="117"/>
      <c r="U192" s="117"/>
      <c r="V192" s="117"/>
      <c r="W192" s="117"/>
      <c r="X192" s="117"/>
      <c r="Y192" s="117"/>
      <c r="Z192" s="117"/>
      <c r="AA192" s="117"/>
      <c r="AB192" s="117"/>
      <c r="AC192" s="117"/>
      <c r="AD192" s="117"/>
      <c r="AE192" s="117"/>
      <c r="AF192" s="117"/>
      <c r="AG192" s="117"/>
      <c r="AH192" s="117"/>
      <c r="AI192" s="117"/>
    </row>
    <row r="193" spans="1:35" x14ac:dyDescent="0.25">
      <c r="A193" s="117"/>
      <c r="B193" s="117"/>
      <c r="C193" s="152"/>
      <c r="D193" s="153"/>
      <c r="E193" s="117"/>
      <c r="F193" s="117"/>
      <c r="G193" s="154"/>
      <c r="H193" s="154"/>
      <c r="I193" s="154"/>
      <c r="J193" s="155"/>
      <c r="K193" s="154"/>
      <c r="L193" s="154"/>
      <c r="M193" s="154"/>
      <c r="N193" s="154"/>
      <c r="O193" s="156"/>
      <c r="P193" s="117"/>
      <c r="Q193" s="117"/>
      <c r="R193" s="117"/>
      <c r="S193" s="117"/>
      <c r="T193" s="117"/>
      <c r="U193" s="117"/>
      <c r="V193" s="117"/>
      <c r="W193" s="117"/>
      <c r="X193" s="117"/>
      <c r="Y193" s="117"/>
      <c r="Z193" s="117"/>
      <c r="AA193" s="117"/>
      <c r="AB193" s="117"/>
      <c r="AC193" s="117"/>
      <c r="AD193" s="117"/>
      <c r="AE193" s="117"/>
      <c r="AF193" s="117"/>
      <c r="AG193" s="117"/>
      <c r="AH193" s="117"/>
      <c r="AI193" s="117"/>
    </row>
    <row r="194" spans="1:35" x14ac:dyDescent="0.25">
      <c r="A194" s="117"/>
      <c r="B194" s="117"/>
      <c r="C194" s="152"/>
      <c r="D194" s="153"/>
      <c r="E194" s="117"/>
      <c r="F194" s="117"/>
      <c r="G194" s="154"/>
      <c r="H194" s="154"/>
      <c r="I194" s="154"/>
      <c r="J194" s="155"/>
      <c r="K194" s="154"/>
      <c r="L194" s="154"/>
      <c r="M194" s="154"/>
      <c r="N194" s="154"/>
      <c r="O194" s="156"/>
      <c r="P194" s="117"/>
      <c r="Q194" s="117"/>
      <c r="R194" s="117"/>
      <c r="S194" s="117"/>
      <c r="T194" s="117"/>
      <c r="U194" s="117"/>
      <c r="V194" s="117"/>
      <c r="W194" s="117"/>
      <c r="X194" s="117"/>
      <c r="Y194" s="117"/>
      <c r="Z194" s="117"/>
      <c r="AA194" s="117"/>
      <c r="AB194" s="117"/>
      <c r="AC194" s="117"/>
      <c r="AD194" s="117"/>
      <c r="AE194" s="117"/>
      <c r="AF194" s="117"/>
      <c r="AG194" s="117"/>
      <c r="AH194" s="117"/>
      <c r="AI194" s="117"/>
    </row>
    <row r="195" spans="1:35" x14ac:dyDescent="0.25">
      <c r="A195" s="117"/>
      <c r="B195" s="117"/>
      <c r="C195" s="152"/>
      <c r="D195" s="153"/>
      <c r="E195" s="117"/>
      <c r="F195" s="117"/>
      <c r="G195" s="154"/>
      <c r="H195" s="154"/>
      <c r="I195" s="154"/>
      <c r="J195" s="155"/>
      <c r="K195" s="154"/>
      <c r="L195" s="154"/>
      <c r="M195" s="154"/>
      <c r="N195" s="154"/>
      <c r="O195" s="156"/>
      <c r="P195" s="117"/>
      <c r="Q195" s="117"/>
      <c r="R195" s="117"/>
      <c r="S195" s="117"/>
      <c r="T195" s="117"/>
      <c r="U195" s="117"/>
      <c r="V195" s="117"/>
      <c r="W195" s="117"/>
      <c r="X195" s="117"/>
      <c r="Y195" s="117"/>
      <c r="Z195" s="117"/>
      <c r="AA195" s="117"/>
      <c r="AB195" s="117"/>
      <c r="AC195" s="117"/>
      <c r="AD195" s="117"/>
      <c r="AE195" s="117"/>
      <c r="AF195" s="117"/>
      <c r="AG195" s="117"/>
      <c r="AH195" s="117"/>
      <c r="AI195" s="117"/>
    </row>
    <row r="196" spans="1:35" x14ac:dyDescent="0.25">
      <c r="A196" s="117"/>
      <c r="B196" s="117"/>
      <c r="C196" s="152"/>
      <c r="D196" s="153"/>
      <c r="E196" s="117"/>
      <c r="F196" s="117"/>
      <c r="G196" s="154"/>
      <c r="H196" s="154"/>
      <c r="I196" s="154"/>
      <c r="J196" s="155"/>
      <c r="K196" s="154"/>
      <c r="L196" s="154"/>
      <c r="M196" s="154"/>
      <c r="N196" s="154"/>
      <c r="O196" s="156"/>
      <c r="P196" s="117"/>
      <c r="Q196" s="117"/>
      <c r="R196" s="117"/>
      <c r="S196" s="117"/>
      <c r="T196" s="117"/>
      <c r="U196" s="117"/>
      <c r="V196" s="117"/>
      <c r="W196" s="117"/>
      <c r="X196" s="117"/>
      <c r="Y196" s="117"/>
      <c r="Z196" s="117"/>
      <c r="AA196" s="117"/>
      <c r="AB196" s="117"/>
      <c r="AC196" s="117"/>
      <c r="AD196" s="117"/>
      <c r="AE196" s="117"/>
      <c r="AF196" s="117"/>
      <c r="AG196" s="117"/>
      <c r="AH196" s="117"/>
      <c r="AI196" s="117"/>
    </row>
    <row r="197" spans="1:35" x14ac:dyDescent="0.25">
      <c r="A197" s="117"/>
      <c r="B197" s="117"/>
      <c r="C197" s="152"/>
      <c r="D197" s="153"/>
      <c r="E197" s="117"/>
      <c r="F197" s="117"/>
      <c r="G197" s="154"/>
      <c r="H197" s="154"/>
      <c r="I197" s="154"/>
      <c r="J197" s="155"/>
      <c r="K197" s="154"/>
      <c r="L197" s="154"/>
      <c r="M197" s="154"/>
      <c r="N197" s="154"/>
      <c r="O197" s="156"/>
      <c r="P197" s="117"/>
      <c r="Q197" s="117"/>
      <c r="R197" s="117"/>
      <c r="S197" s="117"/>
      <c r="T197" s="117"/>
      <c r="U197" s="117"/>
      <c r="V197" s="117"/>
      <c r="W197" s="117"/>
      <c r="X197" s="117"/>
      <c r="Y197" s="117"/>
      <c r="Z197" s="117"/>
      <c r="AA197" s="117"/>
      <c r="AB197" s="117"/>
      <c r="AC197" s="117"/>
      <c r="AD197" s="117"/>
      <c r="AE197" s="117"/>
      <c r="AF197" s="117"/>
      <c r="AG197" s="117"/>
      <c r="AH197" s="117"/>
      <c r="AI197" s="117"/>
    </row>
    <row r="198" spans="1:35" x14ac:dyDescent="0.25">
      <c r="A198" s="117"/>
      <c r="B198" s="117"/>
      <c r="C198" s="152"/>
      <c r="D198" s="153"/>
      <c r="E198" s="117"/>
      <c r="F198" s="117"/>
      <c r="G198" s="154"/>
      <c r="H198" s="154"/>
      <c r="I198" s="154"/>
      <c r="J198" s="155"/>
      <c r="K198" s="154"/>
      <c r="L198" s="154"/>
      <c r="M198" s="154"/>
      <c r="N198" s="154"/>
      <c r="O198" s="156"/>
      <c r="P198" s="117"/>
      <c r="Q198" s="117"/>
      <c r="R198" s="117"/>
      <c r="S198" s="117"/>
      <c r="T198" s="117"/>
      <c r="U198" s="117"/>
      <c r="V198" s="117"/>
      <c r="W198" s="117"/>
      <c r="X198" s="117"/>
      <c r="Y198" s="117"/>
      <c r="Z198" s="117"/>
      <c r="AA198" s="117"/>
      <c r="AB198" s="117"/>
      <c r="AC198" s="117"/>
      <c r="AD198" s="117"/>
      <c r="AE198" s="117"/>
      <c r="AF198" s="117"/>
      <c r="AG198" s="117"/>
      <c r="AH198" s="117"/>
      <c r="AI198" s="117"/>
    </row>
    <row r="199" spans="1:35" x14ac:dyDescent="0.25">
      <c r="A199" s="117"/>
      <c r="B199" s="117"/>
      <c r="C199" s="152"/>
      <c r="D199" s="153"/>
      <c r="E199" s="117"/>
      <c r="F199" s="117"/>
      <c r="G199" s="154"/>
      <c r="H199" s="154"/>
      <c r="I199" s="154"/>
      <c r="J199" s="155"/>
      <c r="K199" s="154"/>
      <c r="L199" s="154"/>
      <c r="M199" s="154"/>
      <c r="N199" s="154"/>
      <c r="O199" s="156"/>
      <c r="P199" s="117"/>
      <c r="Q199" s="117"/>
      <c r="R199" s="117"/>
      <c r="S199" s="117"/>
      <c r="T199" s="117"/>
      <c r="U199" s="117"/>
      <c r="V199" s="117"/>
      <c r="W199" s="117"/>
      <c r="X199" s="117"/>
      <c r="Y199" s="117"/>
      <c r="Z199" s="117"/>
      <c r="AA199" s="117"/>
      <c r="AB199" s="117"/>
      <c r="AC199" s="117"/>
      <c r="AD199" s="117"/>
      <c r="AE199" s="117"/>
      <c r="AF199" s="117"/>
      <c r="AG199" s="117"/>
      <c r="AH199" s="117"/>
      <c r="AI199" s="117"/>
    </row>
    <row r="200" spans="1:35" x14ac:dyDescent="0.25">
      <c r="A200" s="117"/>
      <c r="B200" s="117"/>
      <c r="C200" s="152"/>
      <c r="D200" s="153"/>
      <c r="E200" s="117"/>
      <c r="F200" s="117"/>
      <c r="G200" s="154"/>
      <c r="H200" s="154"/>
      <c r="I200" s="154"/>
      <c r="J200" s="155"/>
      <c r="K200" s="154"/>
      <c r="L200" s="154"/>
      <c r="M200" s="154"/>
      <c r="N200" s="154"/>
      <c r="O200" s="156"/>
      <c r="P200" s="117"/>
      <c r="Q200" s="117"/>
      <c r="R200" s="117"/>
      <c r="S200" s="117"/>
      <c r="T200" s="117"/>
      <c r="U200" s="117"/>
      <c r="V200" s="117"/>
      <c r="W200" s="117"/>
      <c r="X200" s="117"/>
      <c r="Y200" s="117"/>
      <c r="Z200" s="117"/>
      <c r="AA200" s="117"/>
      <c r="AB200" s="117"/>
      <c r="AC200" s="117"/>
      <c r="AD200" s="117"/>
      <c r="AE200" s="117"/>
      <c r="AF200" s="117"/>
      <c r="AG200" s="117"/>
      <c r="AH200" s="117"/>
      <c r="AI200" s="117"/>
    </row>
    <row r="201" spans="1:35" x14ac:dyDescent="0.25">
      <c r="A201" s="117"/>
      <c r="B201" s="117"/>
      <c r="C201" s="152"/>
      <c r="D201" s="153"/>
      <c r="E201" s="117"/>
      <c r="F201" s="117"/>
      <c r="G201" s="154"/>
      <c r="H201" s="154"/>
      <c r="I201" s="154"/>
      <c r="J201" s="155"/>
      <c r="K201" s="154"/>
      <c r="L201" s="154"/>
      <c r="M201" s="154"/>
      <c r="N201" s="154"/>
      <c r="O201" s="156"/>
      <c r="P201" s="117"/>
      <c r="Q201" s="117"/>
      <c r="R201" s="117"/>
      <c r="S201" s="117"/>
      <c r="T201" s="117"/>
      <c r="U201" s="117"/>
      <c r="V201" s="117"/>
      <c r="W201" s="117"/>
      <c r="X201" s="117"/>
      <c r="Y201" s="117"/>
      <c r="Z201" s="117"/>
      <c r="AA201" s="117"/>
      <c r="AB201" s="117"/>
      <c r="AC201" s="117"/>
      <c r="AD201" s="117"/>
      <c r="AE201" s="117"/>
      <c r="AF201" s="117"/>
      <c r="AG201" s="117"/>
      <c r="AH201" s="117"/>
      <c r="AI201" s="117"/>
    </row>
    <row r="202" spans="1:35" x14ac:dyDescent="0.25">
      <c r="A202" s="117"/>
      <c r="B202" s="117"/>
      <c r="C202" s="152"/>
      <c r="D202" s="153"/>
      <c r="E202" s="117"/>
      <c r="F202" s="117"/>
      <c r="G202" s="154"/>
      <c r="H202" s="154"/>
      <c r="I202" s="154"/>
      <c r="J202" s="155"/>
      <c r="K202" s="154"/>
      <c r="L202" s="154"/>
      <c r="M202" s="154"/>
      <c r="N202" s="154"/>
      <c r="O202" s="156"/>
      <c r="P202" s="117"/>
      <c r="Q202" s="117"/>
      <c r="R202" s="117"/>
      <c r="S202" s="117"/>
      <c r="T202" s="117"/>
      <c r="U202" s="117"/>
      <c r="V202" s="117"/>
      <c r="W202" s="117"/>
      <c r="X202" s="117"/>
      <c r="Y202" s="117"/>
      <c r="Z202" s="117"/>
      <c r="AA202" s="117"/>
      <c r="AB202" s="117"/>
      <c r="AC202" s="117"/>
      <c r="AD202" s="117"/>
      <c r="AE202" s="117"/>
      <c r="AF202" s="117"/>
      <c r="AG202" s="117"/>
      <c r="AH202" s="117"/>
      <c r="AI202" s="117"/>
    </row>
    <row r="203" spans="1:35" x14ac:dyDescent="0.25">
      <c r="A203" s="117"/>
      <c r="B203" s="117"/>
      <c r="C203" s="152"/>
      <c r="D203" s="153"/>
      <c r="E203" s="117"/>
      <c r="F203" s="117"/>
      <c r="G203" s="154"/>
      <c r="H203" s="154"/>
      <c r="I203" s="154"/>
      <c r="J203" s="155"/>
      <c r="K203" s="154"/>
      <c r="L203" s="154"/>
      <c r="M203" s="154"/>
      <c r="N203" s="154"/>
      <c r="O203" s="156"/>
      <c r="P203" s="117"/>
      <c r="Q203" s="117"/>
      <c r="R203" s="117"/>
      <c r="S203" s="117"/>
      <c r="T203" s="117"/>
      <c r="U203" s="117"/>
      <c r="V203" s="117"/>
      <c r="W203" s="117"/>
      <c r="X203" s="117"/>
      <c r="Y203" s="117"/>
      <c r="Z203" s="117"/>
      <c r="AA203" s="117"/>
      <c r="AB203" s="117"/>
      <c r="AC203" s="117"/>
      <c r="AD203" s="117"/>
      <c r="AE203" s="117"/>
      <c r="AF203" s="117"/>
      <c r="AG203" s="117"/>
      <c r="AH203" s="117"/>
      <c r="AI203" s="117"/>
    </row>
    <row r="204" spans="1:35" x14ac:dyDescent="0.25">
      <c r="A204" s="117"/>
      <c r="B204" s="117"/>
      <c r="C204" s="152"/>
      <c r="D204" s="153"/>
      <c r="E204" s="117"/>
      <c r="F204" s="117"/>
      <c r="G204" s="154"/>
      <c r="H204" s="154"/>
      <c r="I204" s="154"/>
      <c r="J204" s="155"/>
      <c r="K204" s="154"/>
      <c r="L204" s="154"/>
      <c r="M204" s="154"/>
      <c r="N204" s="154"/>
      <c r="O204" s="156"/>
      <c r="P204" s="117"/>
      <c r="Q204" s="117"/>
      <c r="R204" s="117"/>
      <c r="S204" s="117"/>
      <c r="T204" s="117"/>
      <c r="U204" s="117"/>
      <c r="V204" s="117"/>
      <c r="W204" s="117"/>
      <c r="X204" s="117"/>
      <c r="Y204" s="117"/>
      <c r="Z204" s="117"/>
      <c r="AA204" s="117"/>
      <c r="AB204" s="117"/>
      <c r="AC204" s="117"/>
      <c r="AD204" s="117"/>
      <c r="AE204" s="117"/>
      <c r="AF204" s="117"/>
      <c r="AG204" s="117"/>
      <c r="AH204" s="117"/>
      <c r="AI204" s="117"/>
    </row>
    <row r="205" spans="1:35" x14ac:dyDescent="0.25">
      <c r="A205" s="117"/>
      <c r="B205" s="117"/>
      <c r="C205" s="152"/>
      <c r="D205" s="153"/>
      <c r="E205" s="117"/>
      <c r="F205" s="117"/>
      <c r="G205" s="154"/>
      <c r="H205" s="154"/>
      <c r="I205" s="154"/>
      <c r="J205" s="155"/>
      <c r="K205" s="154"/>
      <c r="L205" s="154"/>
      <c r="M205" s="154"/>
      <c r="N205" s="154"/>
      <c r="O205" s="156"/>
      <c r="P205" s="117"/>
      <c r="Q205" s="117"/>
      <c r="R205" s="117"/>
      <c r="S205" s="117"/>
      <c r="T205" s="117"/>
      <c r="U205" s="117"/>
      <c r="V205" s="117"/>
      <c r="W205" s="117"/>
      <c r="X205" s="117"/>
      <c r="Y205" s="117"/>
      <c r="Z205" s="117"/>
      <c r="AA205" s="117"/>
      <c r="AB205" s="117"/>
      <c r="AC205" s="117"/>
      <c r="AD205" s="117"/>
      <c r="AE205" s="117"/>
      <c r="AF205" s="117"/>
      <c r="AG205" s="117"/>
      <c r="AH205" s="117"/>
      <c r="AI205" s="117"/>
    </row>
    <row r="206" spans="1:35" x14ac:dyDescent="0.25">
      <c r="A206" s="117"/>
      <c r="B206" s="117"/>
      <c r="C206" s="152"/>
      <c r="D206" s="153"/>
      <c r="E206" s="117"/>
      <c r="F206" s="117"/>
      <c r="G206" s="154"/>
      <c r="H206" s="154"/>
      <c r="I206" s="154"/>
      <c r="J206" s="155"/>
      <c r="K206" s="154"/>
      <c r="L206" s="154"/>
      <c r="M206" s="154"/>
      <c r="N206" s="154"/>
      <c r="O206" s="156"/>
      <c r="P206" s="117"/>
      <c r="Q206" s="117"/>
      <c r="R206" s="117"/>
      <c r="S206" s="117"/>
      <c r="T206" s="117"/>
      <c r="U206" s="117"/>
      <c r="V206" s="117"/>
      <c r="W206" s="117"/>
      <c r="X206" s="117"/>
      <c r="Y206" s="117"/>
      <c r="Z206" s="117"/>
      <c r="AA206" s="117"/>
      <c r="AB206" s="117"/>
      <c r="AC206" s="117"/>
      <c r="AD206" s="117"/>
      <c r="AE206" s="117"/>
      <c r="AF206" s="117"/>
      <c r="AG206" s="117"/>
      <c r="AH206" s="117"/>
      <c r="AI206" s="117"/>
    </row>
    <row r="207" spans="1:35" x14ac:dyDescent="0.25">
      <c r="A207" s="117"/>
      <c r="B207" s="117"/>
      <c r="C207" s="152"/>
      <c r="D207" s="153"/>
      <c r="E207" s="117"/>
      <c r="F207" s="117"/>
      <c r="G207" s="154"/>
      <c r="H207" s="154"/>
      <c r="I207" s="154"/>
      <c r="J207" s="155"/>
      <c r="K207" s="154"/>
      <c r="L207" s="154"/>
      <c r="M207" s="154"/>
      <c r="N207" s="154"/>
      <c r="O207" s="156"/>
      <c r="P207" s="117"/>
      <c r="Q207" s="117"/>
      <c r="R207" s="117"/>
      <c r="S207" s="117"/>
      <c r="T207" s="117"/>
      <c r="U207" s="117"/>
      <c r="V207" s="117"/>
      <c r="W207" s="117"/>
      <c r="X207" s="117"/>
      <c r="Y207" s="117"/>
      <c r="Z207" s="117"/>
      <c r="AA207" s="117"/>
      <c r="AB207" s="117"/>
      <c r="AC207" s="117"/>
      <c r="AD207" s="117"/>
      <c r="AE207" s="117"/>
      <c r="AF207" s="117"/>
      <c r="AG207" s="117"/>
      <c r="AH207" s="117"/>
      <c r="AI207" s="117"/>
    </row>
    <row r="208" spans="1:35" x14ac:dyDescent="0.25">
      <c r="A208" s="117"/>
      <c r="B208" s="117"/>
      <c r="C208" s="152"/>
      <c r="D208" s="153"/>
      <c r="E208" s="117"/>
      <c r="F208" s="117"/>
      <c r="G208" s="154"/>
      <c r="H208" s="154"/>
      <c r="I208" s="154"/>
      <c r="J208" s="155"/>
      <c r="K208" s="154"/>
      <c r="L208" s="154"/>
      <c r="M208" s="154"/>
      <c r="N208" s="154"/>
      <c r="O208" s="156"/>
      <c r="P208" s="117"/>
      <c r="Q208" s="117"/>
      <c r="R208" s="117"/>
      <c r="S208" s="117"/>
      <c r="T208" s="117"/>
      <c r="U208" s="117"/>
      <c r="V208" s="117"/>
      <c r="W208" s="117"/>
      <c r="X208" s="117"/>
      <c r="Y208" s="117"/>
      <c r="Z208" s="117"/>
      <c r="AA208" s="117"/>
      <c r="AB208" s="117"/>
      <c r="AC208" s="117"/>
      <c r="AD208" s="117"/>
      <c r="AE208" s="117"/>
      <c r="AF208" s="117"/>
      <c r="AG208" s="117"/>
      <c r="AH208" s="117"/>
      <c r="AI208" s="117"/>
    </row>
    <row r="209" spans="1:35" x14ac:dyDescent="0.25">
      <c r="A209" s="117"/>
      <c r="B209" s="117"/>
      <c r="C209" s="152"/>
      <c r="D209" s="153"/>
      <c r="E209" s="117"/>
      <c r="F209" s="117"/>
      <c r="G209" s="154"/>
      <c r="H209" s="154"/>
      <c r="I209" s="154"/>
      <c r="J209" s="155"/>
      <c r="K209" s="154"/>
      <c r="L209" s="154"/>
      <c r="M209" s="154"/>
      <c r="N209" s="154"/>
      <c r="O209" s="156"/>
      <c r="P209" s="117"/>
      <c r="Q209" s="117"/>
      <c r="R209" s="117"/>
      <c r="S209" s="117"/>
      <c r="T209" s="117"/>
      <c r="U209" s="117"/>
      <c r="V209" s="117"/>
      <c r="W209" s="117"/>
      <c r="X209" s="117"/>
      <c r="Y209" s="117"/>
      <c r="Z209" s="117"/>
      <c r="AA209" s="117"/>
      <c r="AB209" s="117"/>
      <c r="AC209" s="117"/>
      <c r="AD209" s="117"/>
      <c r="AE209" s="117"/>
      <c r="AF209" s="117"/>
      <c r="AG209" s="117"/>
      <c r="AH209" s="117"/>
      <c r="AI209" s="117"/>
    </row>
    <row r="210" spans="1:35" x14ac:dyDescent="0.25">
      <c r="A210" s="117"/>
      <c r="B210" s="117"/>
      <c r="C210" s="152"/>
      <c r="D210" s="153"/>
      <c r="E210" s="117"/>
      <c r="F210" s="117"/>
      <c r="G210" s="154"/>
      <c r="H210" s="154"/>
      <c r="I210" s="154"/>
      <c r="J210" s="155"/>
      <c r="K210" s="154"/>
      <c r="L210" s="154"/>
      <c r="M210" s="154"/>
      <c r="N210" s="154"/>
      <c r="O210" s="156"/>
      <c r="P210" s="117"/>
      <c r="Q210" s="117"/>
      <c r="R210" s="117"/>
      <c r="S210" s="117"/>
      <c r="T210" s="117"/>
      <c r="U210" s="117"/>
      <c r="V210" s="117"/>
      <c r="W210" s="117"/>
      <c r="X210" s="117"/>
      <c r="Y210" s="117"/>
      <c r="Z210" s="117"/>
      <c r="AA210" s="117"/>
      <c r="AB210" s="117"/>
      <c r="AC210" s="117"/>
      <c r="AD210" s="117"/>
      <c r="AE210" s="117"/>
      <c r="AF210" s="117"/>
      <c r="AG210" s="117"/>
      <c r="AH210" s="117"/>
      <c r="AI210" s="117"/>
    </row>
    <row r="211" spans="1:35" x14ac:dyDescent="0.25">
      <c r="A211" s="117"/>
      <c r="B211" s="117"/>
      <c r="C211" s="152"/>
      <c r="D211" s="153"/>
      <c r="E211" s="117"/>
      <c r="F211" s="117"/>
      <c r="G211" s="154"/>
      <c r="H211" s="154"/>
      <c r="I211" s="154"/>
      <c r="J211" s="155"/>
      <c r="K211" s="154"/>
      <c r="L211" s="154"/>
      <c r="M211" s="154"/>
      <c r="N211" s="154"/>
      <c r="O211" s="156"/>
      <c r="P211" s="117"/>
      <c r="Q211" s="117"/>
      <c r="R211" s="117"/>
      <c r="S211" s="117"/>
      <c r="T211" s="117"/>
      <c r="U211" s="117"/>
      <c r="V211" s="117"/>
      <c r="W211" s="117"/>
      <c r="X211" s="117"/>
      <c r="Y211" s="117"/>
      <c r="Z211" s="117"/>
      <c r="AA211" s="117"/>
      <c r="AB211" s="117"/>
      <c r="AC211" s="117"/>
      <c r="AD211" s="117"/>
      <c r="AE211" s="117"/>
      <c r="AF211" s="117"/>
      <c r="AG211" s="117"/>
      <c r="AH211" s="117"/>
      <c r="AI211" s="117"/>
    </row>
    <row r="212" spans="1:35" x14ac:dyDescent="0.25">
      <c r="A212" s="117"/>
      <c r="B212" s="117"/>
      <c r="C212" s="152"/>
      <c r="D212" s="153"/>
      <c r="E212" s="117"/>
      <c r="F212" s="117"/>
      <c r="G212" s="154"/>
      <c r="H212" s="154"/>
      <c r="I212" s="154"/>
      <c r="J212" s="155"/>
      <c r="K212" s="154"/>
      <c r="L212" s="154"/>
      <c r="M212" s="154"/>
      <c r="N212" s="154"/>
      <c r="O212" s="156"/>
      <c r="P212" s="117"/>
      <c r="Q212" s="117"/>
      <c r="R212" s="117"/>
      <c r="S212" s="117"/>
      <c r="T212" s="117"/>
      <c r="U212" s="117"/>
      <c r="V212" s="117"/>
      <c r="W212" s="117"/>
      <c r="X212" s="117"/>
      <c r="Y212" s="117"/>
      <c r="Z212" s="117"/>
      <c r="AA212" s="117"/>
      <c r="AB212" s="117"/>
      <c r="AC212" s="117"/>
      <c r="AD212" s="117"/>
      <c r="AE212" s="117"/>
      <c r="AF212" s="117"/>
      <c r="AG212" s="117"/>
      <c r="AH212" s="117"/>
      <c r="AI212" s="117"/>
    </row>
    <row r="213" spans="1:35" x14ac:dyDescent="0.25">
      <c r="A213" s="117"/>
      <c r="B213" s="117"/>
      <c r="C213" s="152"/>
      <c r="D213" s="153"/>
      <c r="E213" s="117"/>
      <c r="F213" s="117"/>
      <c r="G213" s="154"/>
      <c r="H213" s="154"/>
      <c r="I213" s="154"/>
      <c r="J213" s="155"/>
      <c r="K213" s="154"/>
      <c r="L213" s="154"/>
      <c r="M213" s="154"/>
      <c r="N213" s="154"/>
      <c r="O213" s="156"/>
      <c r="P213" s="117"/>
      <c r="Q213" s="117"/>
      <c r="R213" s="117"/>
      <c r="S213" s="117"/>
      <c r="T213" s="117"/>
      <c r="U213" s="117"/>
      <c r="V213" s="117"/>
      <c r="W213" s="117"/>
      <c r="X213" s="117"/>
      <c r="Y213" s="117"/>
      <c r="Z213" s="117"/>
      <c r="AA213" s="117"/>
      <c r="AB213" s="117"/>
      <c r="AC213" s="117"/>
      <c r="AD213" s="117"/>
      <c r="AE213" s="117"/>
      <c r="AF213" s="117"/>
      <c r="AG213" s="117"/>
      <c r="AH213" s="117"/>
      <c r="AI213" s="117"/>
    </row>
    <row r="214" spans="1:35" x14ac:dyDescent="0.25">
      <c r="A214" s="117"/>
      <c r="B214" s="117"/>
      <c r="C214" s="152"/>
      <c r="D214" s="153"/>
      <c r="E214" s="117"/>
      <c r="F214" s="117"/>
      <c r="G214" s="154"/>
      <c r="H214" s="154"/>
      <c r="I214" s="154"/>
      <c r="J214" s="155"/>
      <c r="K214" s="154"/>
      <c r="L214" s="154"/>
      <c r="M214" s="154"/>
      <c r="N214" s="154"/>
      <c r="O214" s="156"/>
      <c r="P214" s="117"/>
      <c r="Q214" s="117"/>
      <c r="R214" s="117"/>
      <c r="S214" s="117"/>
      <c r="T214" s="117"/>
      <c r="U214" s="117"/>
      <c r="V214" s="117"/>
      <c r="W214" s="117"/>
      <c r="X214" s="117"/>
      <c r="Y214" s="117"/>
      <c r="Z214" s="117"/>
      <c r="AA214" s="117"/>
      <c r="AB214" s="117"/>
      <c r="AC214" s="117"/>
      <c r="AD214" s="117"/>
      <c r="AE214" s="117"/>
      <c r="AF214" s="117"/>
      <c r="AG214" s="117"/>
      <c r="AH214" s="117"/>
      <c r="AI214" s="117"/>
    </row>
    <row r="215" spans="1:35" x14ac:dyDescent="0.25">
      <c r="A215" s="117"/>
      <c r="B215" s="117"/>
      <c r="C215" s="152"/>
      <c r="D215" s="153"/>
      <c r="E215" s="117"/>
      <c r="F215" s="117"/>
      <c r="G215" s="154"/>
      <c r="H215" s="154"/>
      <c r="I215" s="154"/>
      <c r="J215" s="155"/>
      <c r="K215" s="154"/>
      <c r="L215" s="154"/>
      <c r="M215" s="154"/>
      <c r="N215" s="154"/>
      <c r="O215" s="156"/>
      <c r="P215" s="117"/>
      <c r="Q215" s="117"/>
      <c r="R215" s="117"/>
      <c r="S215" s="117"/>
      <c r="T215" s="117"/>
      <c r="U215" s="117"/>
      <c r="V215" s="117"/>
      <c r="W215" s="117"/>
      <c r="X215" s="117"/>
      <c r="Y215" s="117"/>
      <c r="Z215" s="117"/>
      <c r="AA215" s="117"/>
      <c r="AB215" s="117"/>
      <c r="AC215" s="117"/>
      <c r="AD215" s="117"/>
      <c r="AE215" s="117"/>
      <c r="AF215" s="117"/>
      <c r="AG215" s="117"/>
      <c r="AH215" s="117"/>
      <c r="AI215" s="117"/>
    </row>
    <row r="216" spans="1:35" x14ac:dyDescent="0.25">
      <c r="A216" s="117"/>
      <c r="B216" s="117"/>
      <c r="C216" s="152"/>
      <c r="D216" s="153"/>
      <c r="E216" s="117"/>
      <c r="F216" s="117"/>
      <c r="G216" s="154"/>
      <c r="H216" s="154"/>
      <c r="I216" s="154"/>
      <c r="J216" s="155"/>
      <c r="K216" s="154"/>
      <c r="L216" s="154"/>
      <c r="M216" s="154"/>
      <c r="N216" s="154"/>
      <c r="O216" s="156"/>
      <c r="P216" s="117"/>
      <c r="Q216" s="117"/>
      <c r="R216" s="117"/>
      <c r="S216" s="117"/>
      <c r="T216" s="117"/>
      <c r="U216" s="117"/>
      <c r="V216" s="117"/>
      <c r="W216" s="117"/>
      <c r="X216" s="117"/>
      <c r="Y216" s="117"/>
      <c r="Z216" s="117"/>
      <c r="AA216" s="117"/>
      <c r="AB216" s="117"/>
      <c r="AC216" s="117"/>
      <c r="AD216" s="117"/>
      <c r="AE216" s="117"/>
      <c r="AF216" s="117"/>
      <c r="AG216" s="117"/>
      <c r="AH216" s="117"/>
      <c r="AI216" s="117"/>
    </row>
    <row r="217" spans="1:35" x14ac:dyDescent="0.25">
      <c r="A217" s="117"/>
      <c r="B217" s="117"/>
      <c r="C217" s="152"/>
      <c r="D217" s="153"/>
      <c r="E217" s="117"/>
      <c r="F217" s="117"/>
      <c r="G217" s="154"/>
      <c r="H217" s="154"/>
      <c r="I217" s="154"/>
      <c r="J217" s="155"/>
      <c r="K217" s="154"/>
      <c r="L217" s="154"/>
      <c r="M217" s="154"/>
      <c r="N217" s="154"/>
      <c r="O217" s="156"/>
      <c r="P217" s="117"/>
      <c r="Q217" s="117"/>
      <c r="R217" s="117"/>
      <c r="S217" s="117"/>
      <c r="T217" s="117"/>
      <c r="U217" s="117"/>
      <c r="V217" s="117"/>
      <c r="W217" s="117"/>
      <c r="X217" s="117"/>
      <c r="Y217" s="117"/>
      <c r="Z217" s="117"/>
      <c r="AA217" s="117"/>
      <c r="AB217" s="117"/>
      <c r="AC217" s="117"/>
      <c r="AD217" s="117"/>
      <c r="AE217" s="117"/>
      <c r="AF217" s="117"/>
      <c r="AG217" s="117"/>
      <c r="AH217" s="117"/>
      <c r="AI217" s="117"/>
    </row>
    <row r="218" spans="1:35" x14ac:dyDescent="0.25">
      <c r="A218" s="117"/>
      <c r="B218" s="117"/>
      <c r="C218" s="152"/>
      <c r="D218" s="153"/>
      <c r="E218" s="117"/>
      <c r="F218" s="117"/>
      <c r="G218" s="154"/>
      <c r="H218" s="154"/>
      <c r="I218" s="154"/>
      <c r="J218" s="155"/>
      <c r="K218" s="154"/>
      <c r="L218" s="154"/>
      <c r="M218" s="154"/>
      <c r="N218" s="154"/>
      <c r="O218" s="156"/>
      <c r="P218" s="117"/>
      <c r="Q218" s="117"/>
      <c r="R218" s="117"/>
      <c r="S218" s="117"/>
      <c r="T218" s="117"/>
      <c r="U218" s="117"/>
      <c r="V218" s="117"/>
      <c r="W218" s="117"/>
      <c r="X218" s="117"/>
      <c r="Y218" s="117"/>
      <c r="Z218" s="117"/>
      <c r="AA218" s="117"/>
      <c r="AB218" s="117"/>
      <c r="AC218" s="117"/>
      <c r="AD218" s="117"/>
      <c r="AE218" s="117"/>
      <c r="AF218" s="117"/>
      <c r="AG218" s="117"/>
      <c r="AH218" s="117"/>
      <c r="AI218" s="117"/>
    </row>
    <row r="219" spans="1:35" x14ac:dyDescent="0.25">
      <c r="A219" s="117"/>
      <c r="B219" s="117"/>
      <c r="C219" s="152"/>
      <c r="D219" s="153"/>
      <c r="E219" s="117"/>
      <c r="F219" s="117"/>
      <c r="G219" s="154"/>
      <c r="H219" s="154"/>
      <c r="I219" s="154"/>
      <c r="J219" s="155"/>
      <c r="K219" s="154"/>
      <c r="L219" s="154"/>
      <c r="M219" s="154"/>
      <c r="N219" s="154"/>
      <c r="O219" s="156"/>
      <c r="P219" s="117"/>
      <c r="Q219" s="117"/>
      <c r="R219" s="117"/>
      <c r="S219" s="117"/>
      <c r="T219" s="117"/>
      <c r="U219" s="117"/>
      <c r="V219" s="117"/>
      <c r="W219" s="117"/>
      <c r="X219" s="117"/>
      <c r="Y219" s="117"/>
      <c r="Z219" s="117"/>
      <c r="AA219" s="117"/>
      <c r="AB219" s="117"/>
      <c r="AC219" s="117"/>
      <c r="AD219" s="117"/>
      <c r="AE219" s="117"/>
      <c r="AF219" s="117"/>
      <c r="AG219" s="117"/>
      <c r="AH219" s="117"/>
      <c r="AI219" s="117"/>
    </row>
    <row r="220" spans="1:35" x14ac:dyDescent="0.25">
      <c r="A220" s="117"/>
      <c r="B220" s="117"/>
      <c r="C220" s="152"/>
      <c r="D220" s="153"/>
      <c r="E220" s="117"/>
      <c r="F220" s="117"/>
      <c r="G220" s="154"/>
      <c r="H220" s="154"/>
      <c r="I220" s="154"/>
      <c r="J220" s="155"/>
      <c r="K220" s="154"/>
      <c r="L220" s="154"/>
      <c r="M220" s="154"/>
      <c r="N220" s="154"/>
      <c r="O220" s="156"/>
      <c r="P220" s="117"/>
      <c r="Q220" s="117"/>
      <c r="R220" s="117"/>
      <c r="S220" s="117"/>
      <c r="T220" s="117"/>
      <c r="U220" s="117"/>
      <c r="V220" s="117"/>
      <c r="W220" s="117"/>
      <c r="X220" s="117"/>
      <c r="Y220" s="117"/>
      <c r="Z220" s="117"/>
      <c r="AA220" s="117"/>
      <c r="AB220" s="117"/>
      <c r="AC220" s="117"/>
      <c r="AD220" s="117"/>
      <c r="AE220" s="117"/>
      <c r="AF220" s="117"/>
      <c r="AG220" s="117"/>
      <c r="AH220" s="117"/>
      <c r="AI220" s="117"/>
    </row>
    <row r="221" spans="1:35" x14ac:dyDescent="0.25">
      <c r="A221" s="117"/>
      <c r="B221" s="117"/>
      <c r="C221" s="152"/>
      <c r="D221" s="153"/>
      <c r="E221" s="117"/>
      <c r="F221" s="117"/>
      <c r="G221" s="154"/>
      <c r="H221" s="154"/>
      <c r="I221" s="154"/>
      <c r="J221" s="155"/>
      <c r="K221" s="154"/>
      <c r="L221" s="154"/>
      <c r="M221" s="154"/>
      <c r="N221" s="154"/>
      <c r="O221" s="156"/>
      <c r="P221" s="117"/>
      <c r="Q221" s="117"/>
      <c r="R221" s="117"/>
      <c r="S221" s="117"/>
      <c r="T221" s="117"/>
      <c r="U221" s="117"/>
      <c r="V221" s="117"/>
      <c r="W221" s="117"/>
      <c r="X221" s="117"/>
      <c r="Y221" s="117"/>
      <c r="Z221" s="117"/>
      <c r="AA221" s="117"/>
      <c r="AB221" s="117"/>
      <c r="AC221" s="117"/>
      <c r="AD221" s="117"/>
      <c r="AE221" s="117"/>
      <c r="AF221" s="117"/>
      <c r="AG221" s="117"/>
      <c r="AH221" s="117"/>
      <c r="AI221" s="117"/>
    </row>
    <row r="222" spans="1:35" x14ac:dyDescent="0.25">
      <c r="A222" s="117"/>
      <c r="B222" s="117"/>
      <c r="C222" s="152"/>
      <c r="D222" s="153"/>
      <c r="E222" s="117"/>
      <c r="F222" s="117"/>
      <c r="G222" s="154"/>
      <c r="H222" s="154"/>
      <c r="I222" s="154"/>
      <c r="J222" s="155"/>
      <c r="K222" s="154"/>
      <c r="L222" s="154"/>
      <c r="M222" s="154"/>
      <c r="N222" s="154"/>
      <c r="O222" s="156"/>
      <c r="P222" s="117"/>
      <c r="Q222" s="117"/>
      <c r="R222" s="117"/>
      <c r="S222" s="117"/>
      <c r="T222" s="117"/>
      <c r="U222" s="117"/>
      <c r="V222" s="117"/>
      <c r="W222" s="117"/>
      <c r="X222" s="117"/>
      <c r="Y222" s="117"/>
      <c r="Z222" s="117"/>
      <c r="AA222" s="117"/>
      <c r="AB222" s="117"/>
      <c r="AC222" s="117"/>
      <c r="AD222" s="117"/>
      <c r="AE222" s="117"/>
      <c r="AF222" s="117"/>
      <c r="AG222" s="117"/>
      <c r="AH222" s="117"/>
      <c r="AI222" s="117"/>
    </row>
    <row r="223" spans="1:35" x14ac:dyDescent="0.25">
      <c r="A223" s="117"/>
      <c r="B223" s="117"/>
      <c r="C223" s="152"/>
      <c r="D223" s="153"/>
      <c r="E223" s="117"/>
      <c r="F223" s="117"/>
      <c r="G223" s="154"/>
      <c r="H223" s="154"/>
      <c r="I223" s="154"/>
      <c r="J223" s="155"/>
      <c r="K223" s="154"/>
      <c r="L223" s="154"/>
      <c r="M223" s="154"/>
      <c r="N223" s="154"/>
      <c r="O223" s="156"/>
    </row>
    <row r="224" spans="1:35" x14ac:dyDescent="0.25">
      <c r="A224" s="117"/>
      <c r="B224" s="117"/>
      <c r="C224" s="152"/>
      <c r="D224" s="153"/>
      <c r="E224" s="117"/>
      <c r="F224" s="117"/>
      <c r="G224" s="154"/>
      <c r="H224" s="154"/>
      <c r="I224" s="154"/>
      <c r="J224" s="155"/>
      <c r="K224" s="154"/>
      <c r="L224" s="154"/>
      <c r="M224" s="154"/>
      <c r="N224" s="154"/>
      <c r="O224" s="156"/>
    </row>
  </sheetData>
  <autoFilter ref="A3:O159" xr:uid="{84FDAFC5-33D4-4AE0-A3DB-7BCF412DE905}"/>
  <mergeCells count="1">
    <mergeCell ref="L2: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CB0BE-F581-4DDE-85DE-1CE08BDC3B4A}">
  <sheetPr codeName="Sheet6"/>
  <dimension ref="A1:EW178"/>
  <sheetViews>
    <sheetView zoomScale="80" zoomScaleNormal="80" workbookViewId="0">
      <selection activeCell="F157" sqref="F157"/>
    </sheetView>
  </sheetViews>
  <sheetFormatPr defaultRowHeight="15" x14ac:dyDescent="0.25"/>
  <cols>
    <col min="1" max="1" width="10.77734375" customWidth="1"/>
    <col min="2" max="2" width="18.77734375" customWidth="1"/>
    <col min="3" max="3" width="34.77734375" customWidth="1"/>
    <col min="4" max="5" width="13.77734375" customWidth="1"/>
    <col min="6" max="6" width="40.77734375" customWidth="1"/>
    <col min="7" max="7" width="16.77734375" style="6" customWidth="1"/>
    <col min="8" max="9" width="14.77734375" style="6" customWidth="1"/>
    <col min="10" max="10" width="13.77734375" style="7" customWidth="1"/>
    <col min="11" max="11" width="11.88671875" style="6" hidden="1" customWidth="1"/>
    <col min="12" max="12" width="17.33203125" style="6" hidden="1" customWidth="1"/>
    <col min="13" max="13" width="15.77734375" style="6" hidden="1" customWidth="1"/>
    <col min="14" max="14" width="11.33203125" style="6" customWidth="1"/>
    <col min="15" max="15" width="17.109375" style="6" customWidth="1"/>
    <col min="16" max="16" width="20.88671875" style="6" customWidth="1"/>
    <col min="17" max="17" width="8.88671875" style="4"/>
  </cols>
  <sheetData>
    <row r="1" spans="1:153" ht="27.95" customHeight="1" x14ac:dyDescent="0.25">
      <c r="A1" s="35" t="s">
        <v>459</v>
      </c>
      <c r="B1" s="63"/>
      <c r="C1" s="63"/>
      <c r="D1" s="63"/>
      <c r="E1" s="63"/>
      <c r="F1" s="63"/>
      <c r="G1" s="227">
        <f>SUM(G4:G11)*1000</f>
        <v>441182997.00000006</v>
      </c>
      <c r="H1" s="227">
        <f>SUM(H4:H11)*1000</f>
        <v>371750553.99999994</v>
      </c>
      <c r="I1" s="227">
        <f>SUM(I4:I11)*1000</f>
        <v>588351683</v>
      </c>
      <c r="J1" s="228"/>
      <c r="K1" s="227">
        <f>SUM(K4:K7)</f>
        <v>0</v>
      </c>
      <c r="L1" s="227">
        <f>SUM(L4:L7)</f>
        <v>0</v>
      </c>
      <c r="M1" s="227">
        <f>SUM(M4:M7)</f>
        <v>0</v>
      </c>
      <c r="N1" s="227">
        <f>SUM(N4:N11)</f>
        <v>3871</v>
      </c>
      <c r="O1" s="227">
        <f>SUM(O4:O11)</f>
        <v>68246814</v>
      </c>
      <c r="P1" s="227">
        <f>SUM(P4:P11)</f>
        <v>21497.755290000001</v>
      </c>
      <c r="Q1" s="151"/>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row>
    <row r="2" spans="1:153" ht="30" customHeight="1" x14ac:dyDescent="0.25">
      <c r="A2" s="63"/>
      <c r="B2" s="63"/>
      <c r="C2" s="63"/>
      <c r="D2" s="63"/>
      <c r="E2" s="63"/>
      <c r="F2" s="63"/>
      <c r="G2" s="218"/>
      <c r="H2" s="218"/>
      <c r="I2" s="218"/>
      <c r="J2" s="219"/>
      <c r="K2" s="53">
        <f>SUM(K4:K7)</f>
        <v>0</v>
      </c>
      <c r="L2" s="53">
        <f>SUM(L4:L7)</f>
        <v>0</v>
      </c>
      <c r="M2" s="53">
        <f>SUM(M4:M7)</f>
        <v>0</v>
      </c>
      <c r="N2" s="319" t="s">
        <v>131</v>
      </c>
      <c r="O2" s="319"/>
      <c r="P2" s="319"/>
      <c r="Q2" s="220"/>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row>
    <row r="3" spans="1:153" ht="60" customHeight="1" thickBot="1" x14ac:dyDescent="0.3">
      <c r="A3" s="66" t="s">
        <v>126</v>
      </c>
      <c r="B3" s="54" t="s">
        <v>127</v>
      </c>
      <c r="C3" s="54" t="s">
        <v>128</v>
      </c>
      <c r="D3" s="54" t="s">
        <v>129</v>
      </c>
      <c r="E3" s="54" t="s">
        <v>460</v>
      </c>
      <c r="F3" s="54" t="s">
        <v>130</v>
      </c>
      <c r="G3" s="54" t="s">
        <v>541</v>
      </c>
      <c r="H3" s="194" t="s">
        <v>132</v>
      </c>
      <c r="I3" s="54" t="s">
        <v>461</v>
      </c>
      <c r="J3" s="194" t="s">
        <v>462</v>
      </c>
      <c r="K3" s="61" t="s">
        <v>71</v>
      </c>
      <c r="L3" s="61" t="s">
        <v>86</v>
      </c>
      <c r="M3" s="61" t="s">
        <v>72</v>
      </c>
      <c r="N3" s="194" t="s">
        <v>982</v>
      </c>
      <c r="O3" s="194" t="s">
        <v>983</v>
      </c>
      <c r="P3" s="194" t="s">
        <v>463</v>
      </c>
      <c r="Q3" s="274" t="s">
        <v>936</v>
      </c>
      <c r="R3" s="160"/>
      <c r="S3" s="160"/>
      <c r="T3" s="160"/>
      <c r="U3" s="160"/>
      <c r="V3" s="160"/>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row>
    <row r="4" spans="1:153" ht="61.5" x14ac:dyDescent="0.25">
      <c r="A4" s="2">
        <v>1013</v>
      </c>
      <c r="B4" s="8" t="s">
        <v>91</v>
      </c>
      <c r="C4" s="8" t="s">
        <v>451</v>
      </c>
      <c r="D4" s="8">
        <v>2020</v>
      </c>
      <c r="E4" s="8" t="s">
        <v>34</v>
      </c>
      <c r="F4" s="89" t="s">
        <v>452</v>
      </c>
      <c r="G4" s="221">
        <v>8985</v>
      </c>
      <c r="H4" s="221">
        <v>7756.24</v>
      </c>
      <c r="I4" s="222">
        <v>12900</v>
      </c>
      <c r="J4" s="223">
        <f>H4/I4</f>
        <v>0.6012589147286822</v>
      </c>
      <c r="K4" s="224"/>
      <c r="L4" s="225"/>
      <c r="M4" s="225"/>
      <c r="N4" s="225">
        <v>3006</v>
      </c>
      <c r="O4" s="225">
        <v>4990448</v>
      </c>
      <c r="P4" s="225">
        <v>1572</v>
      </c>
      <c r="Q4" s="2" t="s">
        <v>958</v>
      </c>
      <c r="R4" s="160"/>
      <c r="S4" s="160"/>
      <c r="T4" s="160"/>
      <c r="U4" s="160"/>
      <c r="V4" s="160"/>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row>
    <row r="5" spans="1:153" ht="60" x14ac:dyDescent="0.25">
      <c r="A5" s="2">
        <v>1027</v>
      </c>
      <c r="B5" s="2" t="s">
        <v>4</v>
      </c>
      <c r="C5" s="2" t="s">
        <v>453</v>
      </c>
      <c r="D5" s="19">
        <v>2012</v>
      </c>
      <c r="E5" s="18">
        <v>2012</v>
      </c>
      <c r="F5" s="92" t="s">
        <v>454</v>
      </c>
      <c r="G5" s="202">
        <v>407900</v>
      </c>
      <c r="H5" s="202">
        <v>340404.66</v>
      </c>
      <c r="I5" s="202">
        <v>546000</v>
      </c>
      <c r="J5" s="223">
        <f t="shared" ref="J5:J11" si="0">H5/I5</f>
        <v>0.62345175824175825</v>
      </c>
      <c r="K5" s="202"/>
      <c r="L5" s="202"/>
      <c r="M5" s="202"/>
      <c r="N5" s="202">
        <v>690</v>
      </c>
      <c r="O5" s="202">
        <v>55487207</v>
      </c>
      <c r="P5" s="225">
        <f>O5*Summary!$P$29/1000</f>
        <v>17478.470205000001</v>
      </c>
      <c r="Q5" s="2" t="s">
        <v>958</v>
      </c>
      <c r="R5" s="160"/>
      <c r="S5" s="160"/>
      <c r="T5" s="160"/>
      <c r="U5" s="160"/>
      <c r="V5" s="160"/>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row>
    <row r="6" spans="1:153" ht="90" x14ac:dyDescent="0.25">
      <c r="A6" s="2">
        <v>1149</v>
      </c>
      <c r="B6" s="2" t="s">
        <v>945</v>
      </c>
      <c r="C6" s="2" t="s">
        <v>455</v>
      </c>
      <c r="D6" s="2">
        <v>2020</v>
      </c>
      <c r="E6" s="2">
        <v>2018</v>
      </c>
      <c r="F6" s="92" t="s">
        <v>456</v>
      </c>
      <c r="G6" s="202">
        <v>2566.65</v>
      </c>
      <c r="H6" s="202">
        <v>2473.31</v>
      </c>
      <c r="I6" s="202">
        <v>2800</v>
      </c>
      <c r="J6" s="223">
        <f t="shared" si="0"/>
        <v>0.88332500000000003</v>
      </c>
      <c r="K6" s="202"/>
      <c r="L6" s="202"/>
      <c r="M6" s="202"/>
      <c r="N6" s="202" t="s">
        <v>30</v>
      </c>
      <c r="O6" s="202">
        <v>264998</v>
      </c>
      <c r="P6" s="225">
        <f>O6*Summary!$P$29/1000</f>
        <v>83.474369999999993</v>
      </c>
      <c r="Q6" s="2" t="s">
        <v>958</v>
      </c>
      <c r="R6" s="160"/>
      <c r="S6" s="160"/>
      <c r="T6" s="160"/>
      <c r="U6" s="160"/>
      <c r="V6" s="160"/>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row>
    <row r="7" spans="1:153" ht="45" x14ac:dyDescent="0.25">
      <c r="A7" s="2">
        <v>1279</v>
      </c>
      <c r="B7" s="71" t="s">
        <v>90</v>
      </c>
      <c r="C7" s="71" t="s">
        <v>457</v>
      </c>
      <c r="D7" s="2">
        <v>2020</v>
      </c>
      <c r="E7" s="2">
        <v>2020</v>
      </c>
      <c r="F7" s="92" t="s">
        <v>458</v>
      </c>
      <c r="G7" s="202">
        <v>5000</v>
      </c>
      <c r="H7" s="212">
        <v>4625</v>
      </c>
      <c r="I7" s="213">
        <v>6250</v>
      </c>
      <c r="J7" s="223">
        <f t="shared" si="0"/>
        <v>0.74</v>
      </c>
      <c r="K7" s="213"/>
      <c r="L7" s="213"/>
      <c r="M7" s="213"/>
      <c r="N7" s="202" t="s">
        <v>30</v>
      </c>
      <c r="O7" s="213">
        <v>5550000</v>
      </c>
      <c r="P7" s="225">
        <f>O7*Summary!$P$29/1000</f>
        <v>1748.25</v>
      </c>
      <c r="Q7" s="2" t="s">
        <v>958</v>
      </c>
      <c r="R7" s="160"/>
      <c r="S7" s="160"/>
      <c r="T7" s="160"/>
      <c r="U7" s="160"/>
      <c r="V7" s="160"/>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row>
    <row r="8" spans="1:153" ht="60" x14ac:dyDescent="0.25">
      <c r="A8" s="2">
        <v>1323</v>
      </c>
      <c r="B8" s="2" t="s">
        <v>797</v>
      </c>
      <c r="C8" s="2" t="s">
        <v>813</v>
      </c>
      <c r="D8" s="2">
        <v>2021</v>
      </c>
      <c r="E8" s="2">
        <v>2021</v>
      </c>
      <c r="F8" s="90" t="s">
        <v>890</v>
      </c>
      <c r="G8" s="202">
        <v>8400</v>
      </c>
      <c r="H8" s="202">
        <v>8159.9970000000003</v>
      </c>
      <c r="I8" s="202">
        <v>8400</v>
      </c>
      <c r="J8" s="223">
        <f t="shared" si="0"/>
        <v>0.97142821428571435</v>
      </c>
      <c r="K8" s="202"/>
      <c r="L8" s="202"/>
      <c r="M8" s="202"/>
      <c r="N8" s="202" t="s">
        <v>30</v>
      </c>
      <c r="O8" s="202">
        <v>1262857</v>
      </c>
      <c r="P8" s="225">
        <f>O8*Summary!$P$29/1000</f>
        <v>397.79995500000001</v>
      </c>
      <c r="Q8" s="2" t="s">
        <v>958</v>
      </c>
      <c r="R8" s="106"/>
      <c r="S8" s="127"/>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row>
    <row r="9" spans="1:153" ht="60" x14ac:dyDescent="0.25">
      <c r="A9" s="2">
        <v>1377</v>
      </c>
      <c r="B9" s="2" t="s">
        <v>815</v>
      </c>
      <c r="C9" s="2" t="s">
        <v>814</v>
      </c>
      <c r="D9" s="2">
        <v>2021</v>
      </c>
      <c r="E9" s="2">
        <v>2021</v>
      </c>
      <c r="F9" s="90" t="s">
        <v>891</v>
      </c>
      <c r="G9" s="202">
        <v>1575</v>
      </c>
      <c r="H9" s="202">
        <v>1575</v>
      </c>
      <c r="I9" s="202">
        <v>1968.75</v>
      </c>
      <c r="J9" s="223">
        <f t="shared" si="0"/>
        <v>0.8</v>
      </c>
      <c r="K9" s="202"/>
      <c r="L9" s="202"/>
      <c r="M9" s="202"/>
      <c r="N9" s="202">
        <v>72</v>
      </c>
      <c r="O9" s="202" t="s">
        <v>30</v>
      </c>
      <c r="P9" s="225" t="s">
        <v>30</v>
      </c>
      <c r="Q9" s="2" t="s">
        <v>958</v>
      </c>
      <c r="R9" s="160"/>
      <c r="S9" s="160"/>
      <c r="T9" s="160"/>
      <c r="U9" s="160"/>
      <c r="V9" s="160"/>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row>
    <row r="10" spans="1:153" ht="75" x14ac:dyDescent="0.25">
      <c r="A10" s="2">
        <v>1378</v>
      </c>
      <c r="B10" s="2" t="s">
        <v>815</v>
      </c>
      <c r="C10" s="2" t="s">
        <v>816</v>
      </c>
      <c r="D10" s="2">
        <v>2021</v>
      </c>
      <c r="E10" s="2">
        <v>2021</v>
      </c>
      <c r="F10" s="90" t="s">
        <v>892</v>
      </c>
      <c r="G10" s="202">
        <v>5806.3469999999998</v>
      </c>
      <c r="H10" s="202">
        <v>5806.3469999999998</v>
      </c>
      <c r="I10" s="202">
        <v>7257.933</v>
      </c>
      <c r="J10" s="223">
        <f t="shared" si="0"/>
        <v>0.80000008266816458</v>
      </c>
      <c r="K10" s="202"/>
      <c r="L10" s="202"/>
      <c r="M10" s="202"/>
      <c r="N10" s="202" t="s">
        <v>30</v>
      </c>
      <c r="O10" s="202">
        <v>691304</v>
      </c>
      <c r="P10" s="225">
        <f>O10*Summary!P29/1000</f>
        <v>217.76076</v>
      </c>
      <c r="Q10" s="2" t="s">
        <v>958</v>
      </c>
      <c r="R10" s="160"/>
      <c r="S10" s="160"/>
      <c r="T10" s="160"/>
      <c r="U10" s="160"/>
      <c r="V10" s="160"/>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row>
    <row r="11" spans="1:153" ht="105" x14ac:dyDescent="0.25">
      <c r="A11" s="2">
        <v>1380</v>
      </c>
      <c r="B11" s="8" t="s">
        <v>91</v>
      </c>
      <c r="C11" s="2" t="s">
        <v>817</v>
      </c>
      <c r="D11" s="2">
        <v>2021</v>
      </c>
      <c r="E11" s="2" t="s">
        <v>32</v>
      </c>
      <c r="F11" s="90" t="s">
        <v>893</v>
      </c>
      <c r="G11" s="202">
        <v>950</v>
      </c>
      <c r="H11" s="202">
        <v>950</v>
      </c>
      <c r="I11" s="202">
        <v>2775</v>
      </c>
      <c r="J11" s="223">
        <f t="shared" si="0"/>
        <v>0.34234234234234234</v>
      </c>
      <c r="K11" s="202"/>
      <c r="L11" s="202"/>
      <c r="M11" s="202"/>
      <c r="N11" s="202">
        <v>103</v>
      </c>
      <c r="O11" s="202" t="s">
        <v>30</v>
      </c>
      <c r="P11" s="225" t="s">
        <v>30</v>
      </c>
      <c r="Q11" s="2" t="s">
        <v>958</v>
      </c>
      <c r="R11" s="160"/>
      <c r="S11" s="160"/>
      <c r="T11" s="160"/>
      <c r="U11" s="160"/>
      <c r="V11" s="160"/>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row>
    <row r="12" spans="1:153" x14ac:dyDescent="0.25">
      <c r="A12" s="157"/>
      <c r="B12" s="157"/>
      <c r="C12" s="157"/>
      <c r="D12" s="157"/>
      <c r="E12" s="157"/>
      <c r="F12" s="286"/>
      <c r="G12" s="158"/>
      <c r="H12" s="158"/>
      <c r="I12" s="158"/>
      <c r="J12" s="159"/>
      <c r="K12" s="158"/>
      <c r="L12" s="158"/>
      <c r="M12" s="158"/>
      <c r="N12" s="158"/>
      <c r="O12" s="158"/>
      <c r="P12" s="158"/>
      <c r="Q12" s="152"/>
      <c r="R12" s="160"/>
      <c r="S12" s="160"/>
      <c r="T12" s="160"/>
      <c r="U12" s="160"/>
      <c r="V12" s="160"/>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row>
    <row r="13" spans="1:153" x14ac:dyDescent="0.25">
      <c r="A13" s="157"/>
      <c r="B13" s="157"/>
      <c r="C13" s="157"/>
      <c r="D13" s="157"/>
      <c r="E13" s="157"/>
      <c r="F13" s="286"/>
      <c r="G13" s="158"/>
      <c r="H13" s="158"/>
      <c r="I13" s="158"/>
      <c r="J13" s="159"/>
      <c r="K13" s="158"/>
      <c r="L13" s="158"/>
      <c r="M13" s="158"/>
      <c r="N13" s="158"/>
      <c r="O13" s="158"/>
      <c r="P13" s="158"/>
      <c r="Q13" s="152"/>
      <c r="R13" s="160"/>
      <c r="S13" s="160"/>
      <c r="T13" s="160"/>
      <c r="U13" s="160"/>
      <c r="V13" s="160"/>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row>
    <row r="14" spans="1:153" x14ac:dyDescent="0.25">
      <c r="A14" s="157"/>
      <c r="B14" s="157"/>
      <c r="C14" s="157"/>
      <c r="D14" s="157"/>
      <c r="E14" s="157"/>
      <c r="F14" s="286"/>
      <c r="G14" s="158"/>
      <c r="H14" s="158"/>
      <c r="I14" s="158"/>
      <c r="J14" s="159"/>
      <c r="K14" s="158"/>
      <c r="L14" s="158"/>
      <c r="M14" s="158"/>
      <c r="N14" s="158"/>
      <c r="O14" s="158"/>
      <c r="P14" s="158"/>
      <c r="Q14" s="152"/>
      <c r="R14" s="160"/>
      <c r="S14" s="160"/>
      <c r="T14" s="160"/>
      <c r="U14" s="160"/>
      <c r="V14" s="160"/>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row>
    <row r="15" spans="1:153" x14ac:dyDescent="0.25">
      <c r="A15" s="157"/>
      <c r="B15" s="157"/>
      <c r="C15" s="157"/>
      <c r="D15" s="157"/>
      <c r="E15" s="157"/>
      <c r="F15" s="286"/>
      <c r="G15" s="158"/>
      <c r="H15" s="158"/>
      <c r="I15" s="158"/>
      <c r="J15" s="159"/>
      <c r="K15" s="158"/>
      <c r="L15" s="158"/>
      <c r="M15" s="158"/>
      <c r="N15" s="158"/>
      <c r="O15" s="158"/>
      <c r="P15" s="158"/>
      <c r="Q15" s="152"/>
      <c r="R15" s="160"/>
      <c r="S15" s="160"/>
      <c r="T15" s="160"/>
      <c r="U15" s="160"/>
      <c r="V15" s="160"/>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row>
    <row r="16" spans="1:153" x14ac:dyDescent="0.25">
      <c r="A16" s="157"/>
      <c r="B16" s="157"/>
      <c r="C16" s="157"/>
      <c r="D16" s="157"/>
      <c r="E16" s="157"/>
      <c r="F16" s="286"/>
      <c r="G16" s="158"/>
      <c r="H16" s="158"/>
      <c r="I16" s="158"/>
      <c r="J16" s="159"/>
      <c r="K16" s="158"/>
      <c r="L16" s="158"/>
      <c r="M16" s="158"/>
      <c r="N16" s="158"/>
      <c r="O16" s="158"/>
      <c r="P16" s="158"/>
      <c r="Q16" s="152"/>
      <c r="R16" s="160"/>
      <c r="S16" s="160"/>
      <c r="T16" s="160"/>
      <c r="U16" s="160"/>
      <c r="V16" s="160"/>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row>
    <row r="17" spans="1:153" x14ac:dyDescent="0.25">
      <c r="A17" s="157"/>
      <c r="B17" s="157"/>
      <c r="C17" s="157"/>
      <c r="D17" s="157"/>
      <c r="E17" s="157"/>
      <c r="F17" s="286"/>
      <c r="G17" s="158"/>
      <c r="H17" s="158"/>
      <c r="I17" s="158"/>
      <c r="J17" s="159"/>
      <c r="K17" s="158"/>
      <c r="L17" s="158"/>
      <c r="M17" s="158"/>
      <c r="N17" s="158"/>
      <c r="O17" s="158"/>
      <c r="P17" s="158"/>
      <c r="Q17" s="152"/>
      <c r="R17" s="160"/>
      <c r="S17" s="160"/>
      <c r="T17" s="160"/>
      <c r="U17" s="160"/>
      <c r="V17" s="160"/>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row>
    <row r="18" spans="1:153" x14ac:dyDescent="0.25">
      <c r="A18" s="157"/>
      <c r="B18" s="157"/>
      <c r="C18" s="157"/>
      <c r="D18" s="157"/>
      <c r="E18" s="157"/>
      <c r="F18" s="286"/>
      <c r="G18" s="158"/>
      <c r="H18" s="158"/>
      <c r="I18" s="158"/>
      <c r="J18" s="159"/>
      <c r="K18" s="158"/>
      <c r="L18" s="158"/>
      <c r="M18" s="158"/>
      <c r="N18" s="158"/>
      <c r="O18" s="158"/>
      <c r="P18" s="158"/>
      <c r="Q18" s="152"/>
      <c r="R18" s="160"/>
      <c r="S18" s="160"/>
      <c r="T18" s="160"/>
      <c r="U18" s="160"/>
      <c r="V18" s="160"/>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row>
    <row r="19" spans="1:153" x14ac:dyDescent="0.25">
      <c r="A19" s="161"/>
      <c r="B19" s="161"/>
      <c r="C19" s="161"/>
      <c r="D19" s="161"/>
      <c r="E19" s="161"/>
      <c r="F19" s="294"/>
      <c r="G19" s="162"/>
      <c r="H19" s="162"/>
      <c r="I19" s="162"/>
      <c r="J19" s="163"/>
      <c r="K19" s="162"/>
      <c r="L19" s="162"/>
      <c r="M19" s="162"/>
      <c r="N19" s="162"/>
      <c r="O19" s="162"/>
      <c r="P19" s="162"/>
      <c r="Q19" s="117"/>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row>
    <row r="20" spans="1:153" x14ac:dyDescent="0.25">
      <c r="A20" s="161"/>
      <c r="B20" s="161"/>
      <c r="C20" s="161"/>
      <c r="D20" s="161"/>
      <c r="E20" s="161"/>
      <c r="F20" s="294"/>
      <c r="G20" s="162"/>
      <c r="H20" s="162"/>
      <c r="I20" s="162"/>
      <c r="J20" s="163"/>
      <c r="K20" s="162"/>
      <c r="L20" s="162"/>
      <c r="M20" s="162"/>
      <c r="N20" s="162"/>
      <c r="O20" s="162"/>
      <c r="P20" s="162"/>
      <c r="Q20" s="117"/>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row>
    <row r="21" spans="1:153" x14ac:dyDescent="0.25">
      <c r="A21" s="161"/>
      <c r="B21" s="161"/>
      <c r="C21" s="161"/>
      <c r="D21" s="161"/>
      <c r="E21" s="161"/>
      <c r="F21" s="294"/>
      <c r="G21" s="162"/>
      <c r="H21" s="162"/>
      <c r="I21" s="162"/>
      <c r="J21" s="163"/>
      <c r="K21" s="162"/>
      <c r="L21" s="162"/>
      <c r="M21" s="162"/>
      <c r="N21" s="162"/>
      <c r="O21" s="162"/>
      <c r="P21" s="162"/>
      <c r="Q21" s="117"/>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row>
    <row r="22" spans="1:153" x14ac:dyDescent="0.25">
      <c r="A22" s="164"/>
      <c r="B22" s="164"/>
      <c r="C22" s="164"/>
      <c r="D22" s="164"/>
      <c r="E22" s="164"/>
      <c r="F22" s="290"/>
      <c r="G22" s="165"/>
      <c r="H22" s="165"/>
      <c r="I22" s="165"/>
      <c r="J22" s="166"/>
      <c r="K22" s="165"/>
      <c r="L22" s="165"/>
      <c r="M22" s="165"/>
      <c r="N22" s="165"/>
      <c r="O22" s="165"/>
      <c r="P22" s="165"/>
      <c r="Q22" s="117"/>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row>
    <row r="23" spans="1:153" x14ac:dyDescent="0.25">
      <c r="A23" s="164"/>
      <c r="B23" s="164"/>
      <c r="C23" s="164"/>
      <c r="D23" s="164"/>
      <c r="E23" s="164"/>
      <c r="F23" s="290"/>
      <c r="G23" s="165"/>
      <c r="H23" s="165"/>
      <c r="I23" s="165"/>
      <c r="J23" s="166"/>
      <c r="K23" s="165"/>
      <c r="L23" s="165"/>
      <c r="M23" s="165"/>
      <c r="N23" s="165"/>
      <c r="O23" s="165"/>
      <c r="P23" s="165"/>
      <c r="Q23" s="117"/>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row>
    <row r="24" spans="1:153" x14ac:dyDescent="0.25">
      <c r="A24" s="164"/>
      <c r="B24" s="164"/>
      <c r="C24" s="164"/>
      <c r="D24" s="164"/>
      <c r="E24" s="164"/>
      <c r="F24" s="290"/>
      <c r="G24" s="165"/>
      <c r="H24" s="165"/>
      <c r="I24" s="165"/>
      <c r="J24" s="166"/>
      <c r="K24" s="165"/>
      <c r="L24" s="165"/>
      <c r="M24" s="165"/>
      <c r="N24" s="165"/>
      <c r="O24" s="165"/>
      <c r="P24" s="165"/>
      <c r="Q24" s="117"/>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row>
    <row r="25" spans="1:153" x14ac:dyDescent="0.25">
      <c r="A25" s="164"/>
      <c r="B25" s="164"/>
      <c r="C25" s="164"/>
      <c r="D25" s="164"/>
      <c r="E25" s="164"/>
      <c r="F25" s="290"/>
      <c r="G25" s="165"/>
      <c r="H25" s="165"/>
      <c r="I25" s="165"/>
      <c r="J25" s="166"/>
      <c r="K25" s="165"/>
      <c r="L25" s="165"/>
      <c r="M25" s="165"/>
      <c r="N25" s="165"/>
      <c r="O25" s="165"/>
      <c r="P25" s="165"/>
      <c r="Q25" s="117"/>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row>
    <row r="26" spans="1:153" x14ac:dyDescent="0.25">
      <c r="A26" s="164"/>
      <c r="B26" s="164"/>
      <c r="C26" s="164"/>
      <c r="D26" s="164"/>
      <c r="E26" s="164"/>
      <c r="F26" s="290"/>
      <c r="G26" s="165"/>
      <c r="H26" s="165"/>
      <c r="I26" s="165"/>
      <c r="J26" s="166"/>
      <c r="K26" s="165"/>
      <c r="L26" s="165"/>
      <c r="M26" s="165"/>
      <c r="N26" s="165"/>
      <c r="O26" s="165"/>
      <c r="P26" s="165"/>
      <c r="Q26" s="117"/>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row>
    <row r="27" spans="1:153" x14ac:dyDescent="0.25">
      <c r="A27" s="164"/>
      <c r="B27" s="164"/>
      <c r="C27" s="164"/>
      <c r="D27" s="164"/>
      <c r="E27" s="164"/>
      <c r="F27" s="290"/>
      <c r="G27" s="165"/>
      <c r="H27" s="165"/>
      <c r="I27" s="165"/>
      <c r="J27" s="166"/>
      <c r="K27" s="165"/>
      <c r="L27" s="165"/>
      <c r="M27" s="165"/>
      <c r="N27" s="165"/>
      <c r="O27" s="165"/>
      <c r="P27" s="165"/>
      <c r="Q27" s="117"/>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row>
    <row r="28" spans="1:153" x14ac:dyDescent="0.25">
      <c r="A28" s="164"/>
      <c r="B28" s="164"/>
      <c r="C28" s="164"/>
      <c r="D28" s="164"/>
      <c r="E28" s="164"/>
      <c r="F28" s="290"/>
      <c r="G28" s="165"/>
      <c r="H28" s="165"/>
      <c r="I28" s="165"/>
      <c r="J28" s="166"/>
      <c r="K28" s="165"/>
      <c r="L28" s="165"/>
      <c r="M28" s="165"/>
      <c r="N28" s="165"/>
      <c r="O28" s="165"/>
      <c r="P28" s="165"/>
      <c r="Q28" s="117"/>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row>
    <row r="29" spans="1:153" x14ac:dyDescent="0.25">
      <c r="A29" s="164"/>
      <c r="B29" s="164"/>
      <c r="C29" s="164"/>
      <c r="D29" s="164"/>
      <c r="E29" s="164"/>
      <c r="F29" s="290"/>
      <c r="G29" s="165"/>
      <c r="H29" s="165"/>
      <c r="I29" s="165"/>
      <c r="J29" s="166"/>
      <c r="K29" s="165"/>
      <c r="L29" s="165"/>
      <c r="M29" s="165"/>
      <c r="N29" s="165"/>
      <c r="O29" s="165"/>
      <c r="P29" s="165"/>
      <c r="Q29" s="117"/>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row>
    <row r="30" spans="1:153" x14ac:dyDescent="0.25">
      <c r="A30" s="106"/>
      <c r="B30" s="106"/>
      <c r="C30" s="106"/>
      <c r="D30" s="106"/>
      <c r="E30" s="106"/>
      <c r="F30" s="172"/>
      <c r="G30" s="167"/>
      <c r="H30" s="167"/>
      <c r="I30" s="167"/>
      <c r="J30" s="127"/>
      <c r="K30" s="167"/>
      <c r="L30" s="167"/>
      <c r="M30" s="167"/>
      <c r="N30" s="167"/>
      <c r="O30" s="167"/>
      <c r="P30" s="167"/>
      <c r="Q30" s="117"/>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row>
    <row r="31" spans="1:153" x14ac:dyDescent="0.25">
      <c r="A31" s="106"/>
      <c r="B31" s="106"/>
      <c r="C31" s="106"/>
      <c r="D31" s="106"/>
      <c r="E31" s="106"/>
      <c r="F31" s="172"/>
      <c r="G31" s="167"/>
      <c r="H31" s="167"/>
      <c r="I31" s="167"/>
      <c r="J31" s="127"/>
      <c r="K31" s="167"/>
      <c r="L31" s="167"/>
      <c r="M31" s="167"/>
      <c r="N31" s="167"/>
      <c r="O31" s="167"/>
      <c r="P31" s="167"/>
      <c r="Q31" s="117"/>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row>
    <row r="32" spans="1:153" x14ac:dyDescent="0.25">
      <c r="A32" s="106"/>
      <c r="B32" s="106"/>
      <c r="C32" s="106"/>
      <c r="D32" s="106"/>
      <c r="E32" s="106"/>
      <c r="F32" s="172"/>
      <c r="G32" s="167"/>
      <c r="H32" s="167"/>
      <c r="I32" s="167"/>
      <c r="J32" s="127"/>
      <c r="K32" s="167"/>
      <c r="L32" s="167"/>
      <c r="M32" s="167"/>
      <c r="N32" s="167"/>
      <c r="O32" s="167"/>
      <c r="P32" s="167"/>
      <c r="Q32" s="117"/>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row>
    <row r="33" spans="1:153" x14ac:dyDescent="0.25">
      <c r="A33" s="106"/>
      <c r="B33" s="106"/>
      <c r="C33" s="106"/>
      <c r="D33" s="106"/>
      <c r="E33" s="106"/>
      <c r="F33" s="172"/>
      <c r="G33" s="167"/>
      <c r="H33" s="167"/>
      <c r="I33" s="167"/>
      <c r="J33" s="127"/>
      <c r="K33" s="167"/>
      <c r="L33" s="167"/>
      <c r="M33" s="167"/>
      <c r="N33" s="167"/>
      <c r="O33" s="167"/>
      <c r="P33" s="167"/>
      <c r="Q33" s="117"/>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row>
    <row r="34" spans="1:153" x14ac:dyDescent="0.25">
      <c r="A34" s="106"/>
      <c r="B34" s="106"/>
      <c r="C34" s="106"/>
      <c r="D34" s="106"/>
      <c r="E34" s="106"/>
      <c r="F34" s="172"/>
      <c r="G34" s="167"/>
      <c r="H34" s="167"/>
      <c r="I34" s="167"/>
      <c r="J34" s="127"/>
      <c r="K34" s="167"/>
      <c r="L34" s="167"/>
      <c r="M34" s="167"/>
      <c r="N34" s="167"/>
      <c r="O34" s="167"/>
      <c r="P34" s="167"/>
      <c r="Q34" s="117"/>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c r="EN34" s="106"/>
      <c r="EO34" s="106"/>
      <c r="EP34" s="106"/>
      <c r="EQ34" s="106"/>
      <c r="ER34" s="106"/>
      <c r="ES34" s="106"/>
      <c r="ET34" s="106"/>
      <c r="EU34" s="106"/>
      <c r="EV34" s="106"/>
      <c r="EW34" s="106"/>
    </row>
    <row r="35" spans="1:153" x14ac:dyDescent="0.25">
      <c r="A35" s="106"/>
      <c r="B35" s="106"/>
      <c r="C35" s="106"/>
      <c r="D35" s="106"/>
      <c r="E35" s="106"/>
      <c r="F35" s="172"/>
      <c r="G35" s="167"/>
      <c r="H35" s="167"/>
      <c r="I35" s="167"/>
      <c r="J35" s="127"/>
      <c r="K35" s="167"/>
      <c r="L35" s="167"/>
      <c r="M35" s="167"/>
      <c r="N35" s="167"/>
      <c r="O35" s="167"/>
      <c r="P35" s="167"/>
      <c r="Q35" s="117"/>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c r="EN35" s="106"/>
      <c r="EO35" s="106"/>
      <c r="EP35" s="106"/>
      <c r="EQ35" s="106"/>
      <c r="ER35" s="106"/>
      <c r="ES35" s="106"/>
      <c r="ET35" s="106"/>
      <c r="EU35" s="106"/>
      <c r="EV35" s="106"/>
      <c r="EW35" s="106"/>
    </row>
    <row r="36" spans="1:153" x14ac:dyDescent="0.25">
      <c r="A36" s="106"/>
      <c r="B36" s="106"/>
      <c r="C36" s="106"/>
      <c r="D36" s="106"/>
      <c r="E36" s="106"/>
      <c r="F36" s="172"/>
      <c r="G36" s="167"/>
      <c r="H36" s="167"/>
      <c r="I36" s="167"/>
      <c r="J36" s="127"/>
      <c r="K36" s="167"/>
      <c r="L36" s="167"/>
      <c r="M36" s="167"/>
      <c r="N36" s="167"/>
      <c r="O36" s="167"/>
      <c r="P36" s="167"/>
      <c r="Q36" s="117"/>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c r="EO36" s="106"/>
      <c r="EP36" s="106"/>
      <c r="EQ36" s="106"/>
      <c r="ER36" s="106"/>
      <c r="ES36" s="106"/>
      <c r="ET36" s="106"/>
      <c r="EU36" s="106"/>
      <c r="EV36" s="106"/>
      <c r="EW36" s="106"/>
    </row>
    <row r="37" spans="1:153" x14ac:dyDescent="0.25">
      <c r="A37" s="106"/>
      <c r="B37" s="106"/>
      <c r="C37" s="106"/>
      <c r="D37" s="106"/>
      <c r="E37" s="106"/>
      <c r="F37" s="172"/>
      <c r="G37" s="167"/>
      <c r="H37" s="167"/>
      <c r="I37" s="167"/>
      <c r="J37" s="127"/>
      <c r="K37" s="167"/>
      <c r="L37" s="167"/>
      <c r="M37" s="167"/>
      <c r="N37" s="167"/>
      <c r="O37" s="167"/>
      <c r="P37" s="167"/>
      <c r="Q37" s="117"/>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c r="EC37" s="106"/>
      <c r="ED37" s="106"/>
      <c r="EE37" s="106"/>
      <c r="EF37" s="106"/>
      <c r="EG37" s="106"/>
      <c r="EH37" s="106"/>
      <c r="EI37" s="106"/>
      <c r="EJ37" s="106"/>
      <c r="EK37" s="106"/>
      <c r="EL37" s="106"/>
      <c r="EM37" s="106"/>
      <c r="EN37" s="106"/>
      <c r="EO37" s="106"/>
      <c r="EP37" s="106"/>
      <c r="EQ37" s="106"/>
      <c r="ER37" s="106"/>
      <c r="ES37" s="106"/>
      <c r="ET37" s="106"/>
      <c r="EU37" s="106"/>
      <c r="EV37" s="106"/>
      <c r="EW37" s="106"/>
    </row>
    <row r="38" spans="1:153" x14ac:dyDescent="0.25">
      <c r="A38" s="106"/>
      <c r="B38" s="106"/>
      <c r="C38" s="106"/>
      <c r="D38" s="106"/>
      <c r="E38" s="106"/>
      <c r="F38" s="172"/>
      <c r="G38" s="167"/>
      <c r="H38" s="167"/>
      <c r="I38" s="167"/>
      <c r="J38" s="127"/>
      <c r="K38" s="167"/>
      <c r="L38" s="167"/>
      <c r="M38" s="167"/>
      <c r="N38" s="167"/>
      <c r="O38" s="167"/>
      <c r="P38" s="167"/>
      <c r="Q38" s="117"/>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c r="EE38" s="106"/>
      <c r="EF38" s="106"/>
      <c r="EG38" s="106"/>
      <c r="EH38" s="106"/>
      <c r="EI38" s="106"/>
      <c r="EJ38" s="106"/>
      <c r="EK38" s="106"/>
      <c r="EL38" s="106"/>
      <c r="EM38" s="106"/>
      <c r="EN38" s="106"/>
      <c r="EO38" s="106"/>
      <c r="EP38" s="106"/>
      <c r="EQ38" s="106"/>
      <c r="ER38" s="106"/>
      <c r="ES38" s="106"/>
      <c r="ET38" s="106"/>
      <c r="EU38" s="106"/>
      <c r="EV38" s="106"/>
      <c r="EW38" s="106"/>
    </row>
    <row r="39" spans="1:153" x14ac:dyDescent="0.25">
      <c r="A39" s="106"/>
      <c r="B39" s="106"/>
      <c r="C39" s="106"/>
      <c r="D39" s="106"/>
      <c r="E39" s="106"/>
      <c r="F39" s="172"/>
      <c r="G39" s="167"/>
      <c r="H39" s="167"/>
      <c r="I39" s="167"/>
      <c r="J39" s="127"/>
      <c r="K39" s="167"/>
      <c r="L39" s="167"/>
      <c r="M39" s="167"/>
      <c r="N39" s="167"/>
      <c r="O39" s="167"/>
      <c r="P39" s="167"/>
      <c r="Q39" s="117"/>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c r="EE39" s="106"/>
      <c r="EF39" s="106"/>
      <c r="EG39" s="106"/>
      <c r="EH39" s="106"/>
      <c r="EI39" s="106"/>
      <c r="EJ39" s="106"/>
      <c r="EK39" s="106"/>
      <c r="EL39" s="106"/>
      <c r="EM39" s="106"/>
      <c r="EN39" s="106"/>
      <c r="EO39" s="106"/>
      <c r="EP39" s="106"/>
      <c r="EQ39" s="106"/>
      <c r="ER39" s="106"/>
      <c r="ES39" s="106"/>
      <c r="ET39" s="106"/>
      <c r="EU39" s="106"/>
      <c r="EV39" s="106"/>
      <c r="EW39" s="106"/>
    </row>
    <row r="40" spans="1:153" x14ac:dyDescent="0.25">
      <c r="A40" s="106"/>
      <c r="B40" s="106"/>
      <c r="C40" s="106"/>
      <c r="D40" s="106"/>
      <c r="E40" s="106"/>
      <c r="F40" s="172"/>
      <c r="G40" s="167"/>
      <c r="H40" s="167"/>
      <c r="I40" s="167"/>
      <c r="J40" s="127"/>
      <c r="K40" s="167"/>
      <c r="L40" s="167"/>
      <c r="M40" s="167"/>
      <c r="N40" s="167"/>
      <c r="O40" s="167"/>
      <c r="P40" s="167"/>
      <c r="Q40" s="117"/>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c r="EE40" s="106"/>
      <c r="EF40" s="106"/>
      <c r="EG40" s="106"/>
      <c r="EH40" s="106"/>
      <c r="EI40" s="106"/>
      <c r="EJ40" s="106"/>
      <c r="EK40" s="106"/>
      <c r="EL40" s="106"/>
      <c r="EM40" s="106"/>
      <c r="EN40" s="106"/>
      <c r="EO40" s="106"/>
      <c r="EP40" s="106"/>
      <c r="EQ40" s="106"/>
      <c r="ER40" s="106"/>
      <c r="ES40" s="106"/>
      <c r="ET40" s="106"/>
      <c r="EU40" s="106"/>
      <c r="EV40" s="106"/>
      <c r="EW40" s="106"/>
    </row>
    <row r="41" spans="1:153" x14ac:dyDescent="0.25">
      <c r="A41" s="106"/>
      <c r="B41" s="106"/>
      <c r="C41" s="106"/>
      <c r="D41" s="106"/>
      <c r="E41" s="106"/>
      <c r="F41" s="172"/>
      <c r="G41" s="167"/>
      <c r="H41" s="167"/>
      <c r="I41" s="167"/>
      <c r="J41" s="127"/>
      <c r="K41" s="167"/>
      <c r="L41" s="167"/>
      <c r="M41" s="167"/>
      <c r="N41" s="167"/>
      <c r="O41" s="167"/>
      <c r="P41" s="167"/>
      <c r="Q41" s="117"/>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c r="EO41" s="106"/>
      <c r="EP41" s="106"/>
      <c r="EQ41" s="106"/>
      <c r="ER41" s="106"/>
      <c r="ES41" s="106"/>
      <c r="ET41" s="106"/>
      <c r="EU41" s="106"/>
      <c r="EV41" s="106"/>
      <c r="EW41" s="106"/>
    </row>
    <row r="42" spans="1:153" x14ac:dyDescent="0.25">
      <c r="A42" s="106"/>
      <c r="B42" s="106"/>
      <c r="C42" s="106"/>
      <c r="D42" s="106"/>
      <c r="E42" s="106"/>
      <c r="F42" s="172"/>
      <c r="G42" s="167"/>
      <c r="H42" s="167"/>
      <c r="I42" s="167"/>
      <c r="J42" s="127"/>
      <c r="K42" s="167"/>
      <c r="L42" s="167"/>
      <c r="M42" s="167"/>
      <c r="N42" s="167"/>
      <c r="O42" s="167"/>
      <c r="P42" s="167"/>
      <c r="Q42" s="117"/>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c r="EO42" s="106"/>
      <c r="EP42" s="106"/>
      <c r="EQ42" s="106"/>
      <c r="ER42" s="106"/>
      <c r="ES42" s="106"/>
      <c r="ET42" s="106"/>
      <c r="EU42" s="106"/>
      <c r="EV42" s="106"/>
      <c r="EW42" s="106"/>
    </row>
    <row r="43" spans="1:153" x14ac:dyDescent="0.25">
      <c r="A43" s="106"/>
      <c r="B43" s="106"/>
      <c r="C43" s="106"/>
      <c r="D43" s="106"/>
      <c r="E43" s="106"/>
      <c r="F43" s="172"/>
      <c r="G43" s="167"/>
      <c r="H43" s="167"/>
      <c r="I43" s="167"/>
      <c r="J43" s="127"/>
      <c r="K43" s="167"/>
      <c r="L43" s="167"/>
      <c r="M43" s="167"/>
      <c r="N43" s="167"/>
      <c r="O43" s="167"/>
      <c r="P43" s="167"/>
      <c r="Q43" s="117"/>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c r="EE43" s="106"/>
      <c r="EF43" s="106"/>
      <c r="EG43" s="106"/>
      <c r="EH43" s="106"/>
      <c r="EI43" s="106"/>
      <c r="EJ43" s="106"/>
      <c r="EK43" s="106"/>
      <c r="EL43" s="106"/>
      <c r="EM43" s="106"/>
      <c r="EN43" s="106"/>
      <c r="EO43" s="106"/>
      <c r="EP43" s="106"/>
      <c r="EQ43" s="106"/>
      <c r="ER43" s="106"/>
      <c r="ES43" s="106"/>
      <c r="ET43" s="106"/>
      <c r="EU43" s="106"/>
      <c r="EV43" s="106"/>
      <c r="EW43" s="106"/>
    </row>
    <row r="44" spans="1:153" x14ac:dyDescent="0.25">
      <c r="A44" s="106"/>
      <c r="B44" s="106"/>
      <c r="C44" s="106"/>
      <c r="D44" s="106"/>
      <c r="E44" s="106"/>
      <c r="F44" s="172"/>
      <c r="G44" s="167"/>
      <c r="H44" s="167"/>
      <c r="I44" s="167"/>
      <c r="J44" s="127"/>
      <c r="K44" s="167"/>
      <c r="L44" s="167"/>
      <c r="M44" s="167"/>
      <c r="N44" s="167"/>
      <c r="O44" s="167"/>
      <c r="P44" s="167"/>
      <c r="Q44" s="117"/>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c r="EE44" s="106"/>
      <c r="EF44" s="106"/>
      <c r="EG44" s="106"/>
      <c r="EH44" s="106"/>
      <c r="EI44" s="106"/>
      <c r="EJ44" s="106"/>
      <c r="EK44" s="106"/>
      <c r="EL44" s="106"/>
      <c r="EM44" s="106"/>
      <c r="EN44" s="106"/>
      <c r="EO44" s="106"/>
      <c r="EP44" s="106"/>
      <c r="EQ44" s="106"/>
      <c r="ER44" s="106"/>
      <c r="ES44" s="106"/>
      <c r="ET44" s="106"/>
      <c r="EU44" s="106"/>
      <c r="EV44" s="106"/>
      <c r="EW44" s="106"/>
    </row>
    <row r="45" spans="1:153" x14ac:dyDescent="0.25">
      <c r="A45" s="106"/>
      <c r="B45" s="106"/>
      <c r="C45" s="106"/>
      <c r="D45" s="106"/>
      <c r="E45" s="106"/>
      <c r="F45" s="172"/>
      <c r="G45" s="167"/>
      <c r="H45" s="167"/>
      <c r="I45" s="167"/>
      <c r="J45" s="127"/>
      <c r="K45" s="167"/>
      <c r="L45" s="167"/>
      <c r="M45" s="167"/>
      <c r="N45" s="167"/>
      <c r="O45" s="167"/>
      <c r="P45" s="167"/>
      <c r="Q45" s="117"/>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c r="EE45" s="106"/>
      <c r="EF45" s="106"/>
      <c r="EG45" s="106"/>
      <c r="EH45" s="106"/>
      <c r="EI45" s="106"/>
      <c r="EJ45" s="106"/>
      <c r="EK45" s="106"/>
      <c r="EL45" s="106"/>
      <c r="EM45" s="106"/>
      <c r="EN45" s="106"/>
      <c r="EO45" s="106"/>
      <c r="EP45" s="106"/>
      <c r="EQ45" s="106"/>
      <c r="ER45" s="106"/>
      <c r="ES45" s="106"/>
      <c r="ET45" s="106"/>
      <c r="EU45" s="106"/>
      <c r="EV45" s="106"/>
      <c r="EW45" s="106"/>
    </row>
    <row r="46" spans="1:153" x14ac:dyDescent="0.25">
      <c r="A46" s="106"/>
      <c r="B46" s="106"/>
      <c r="C46" s="106"/>
      <c r="D46" s="106"/>
      <c r="E46" s="106"/>
      <c r="F46" s="172"/>
      <c r="G46" s="167"/>
      <c r="H46" s="167"/>
      <c r="I46" s="167"/>
      <c r="J46" s="127"/>
      <c r="K46" s="167"/>
      <c r="L46" s="167"/>
      <c r="M46" s="167"/>
      <c r="N46" s="167"/>
      <c r="O46" s="167"/>
      <c r="P46" s="167"/>
      <c r="Q46" s="117"/>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c r="EC46" s="106"/>
      <c r="ED46" s="106"/>
      <c r="EE46" s="106"/>
      <c r="EF46" s="106"/>
      <c r="EG46" s="106"/>
      <c r="EH46" s="106"/>
      <c r="EI46" s="106"/>
      <c r="EJ46" s="106"/>
      <c r="EK46" s="106"/>
      <c r="EL46" s="106"/>
      <c r="EM46" s="106"/>
      <c r="EN46" s="106"/>
      <c r="EO46" s="106"/>
      <c r="EP46" s="106"/>
      <c r="EQ46" s="106"/>
      <c r="ER46" s="106"/>
      <c r="ES46" s="106"/>
      <c r="ET46" s="106"/>
      <c r="EU46" s="106"/>
      <c r="EV46" s="106"/>
      <c r="EW46" s="106"/>
    </row>
    <row r="47" spans="1:153" x14ac:dyDescent="0.25">
      <c r="A47" s="106"/>
      <c r="B47" s="106"/>
      <c r="C47" s="106"/>
      <c r="D47" s="106"/>
      <c r="E47" s="106"/>
      <c r="F47" s="172"/>
      <c r="G47" s="167"/>
      <c r="H47" s="167"/>
      <c r="I47" s="167"/>
      <c r="J47" s="127"/>
      <c r="K47" s="167"/>
      <c r="L47" s="167"/>
      <c r="M47" s="167"/>
      <c r="N47" s="167"/>
      <c r="O47" s="167"/>
      <c r="P47" s="167"/>
      <c r="Q47" s="117"/>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c r="EE47" s="106"/>
      <c r="EF47" s="106"/>
      <c r="EG47" s="106"/>
      <c r="EH47" s="106"/>
      <c r="EI47" s="106"/>
      <c r="EJ47" s="106"/>
      <c r="EK47" s="106"/>
      <c r="EL47" s="106"/>
      <c r="EM47" s="106"/>
      <c r="EN47" s="106"/>
      <c r="EO47" s="106"/>
      <c r="EP47" s="106"/>
      <c r="EQ47" s="106"/>
      <c r="ER47" s="106"/>
      <c r="ES47" s="106"/>
      <c r="ET47" s="106"/>
      <c r="EU47" s="106"/>
      <c r="EV47" s="106"/>
      <c r="EW47" s="106"/>
    </row>
    <row r="48" spans="1:153" x14ac:dyDescent="0.25">
      <c r="A48" s="106"/>
      <c r="B48" s="106"/>
      <c r="C48" s="106"/>
      <c r="D48" s="106"/>
      <c r="E48" s="106"/>
      <c r="F48" s="172"/>
      <c r="G48" s="167"/>
      <c r="H48" s="167"/>
      <c r="I48" s="167"/>
      <c r="J48" s="127"/>
      <c r="K48" s="167"/>
      <c r="L48" s="167"/>
      <c r="M48" s="167"/>
      <c r="N48" s="167"/>
      <c r="O48" s="167"/>
      <c r="P48" s="167"/>
      <c r="Q48" s="117"/>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c r="EO48" s="106"/>
      <c r="EP48" s="106"/>
      <c r="EQ48" s="106"/>
      <c r="ER48" s="106"/>
      <c r="ES48" s="106"/>
      <c r="ET48" s="106"/>
      <c r="EU48" s="106"/>
      <c r="EV48" s="106"/>
      <c r="EW48" s="106"/>
    </row>
    <row r="49" spans="1:153" x14ac:dyDescent="0.25">
      <c r="A49" s="106"/>
      <c r="B49" s="106"/>
      <c r="C49" s="106"/>
      <c r="D49" s="106"/>
      <c r="E49" s="106"/>
      <c r="F49" s="172"/>
      <c r="G49" s="167"/>
      <c r="H49" s="167"/>
      <c r="I49" s="167"/>
      <c r="J49" s="127"/>
      <c r="K49" s="167"/>
      <c r="L49" s="167"/>
      <c r="M49" s="167"/>
      <c r="N49" s="167"/>
      <c r="O49" s="167"/>
      <c r="P49" s="167"/>
      <c r="Q49" s="117"/>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c r="EC49" s="106"/>
      <c r="ED49" s="106"/>
      <c r="EE49" s="106"/>
      <c r="EF49" s="106"/>
      <c r="EG49" s="106"/>
      <c r="EH49" s="106"/>
      <c r="EI49" s="106"/>
      <c r="EJ49" s="106"/>
      <c r="EK49" s="106"/>
      <c r="EL49" s="106"/>
      <c r="EM49" s="106"/>
      <c r="EN49" s="106"/>
      <c r="EO49" s="106"/>
      <c r="EP49" s="106"/>
      <c r="EQ49" s="106"/>
      <c r="ER49" s="106"/>
      <c r="ES49" s="106"/>
      <c r="ET49" s="106"/>
      <c r="EU49" s="106"/>
      <c r="EV49" s="106"/>
      <c r="EW49" s="106"/>
    </row>
    <row r="50" spans="1:153" x14ac:dyDescent="0.25">
      <c r="A50" s="106"/>
      <c r="B50" s="106"/>
      <c r="C50" s="106"/>
      <c r="D50" s="106"/>
      <c r="E50" s="106"/>
      <c r="F50" s="172"/>
      <c r="G50" s="167"/>
      <c r="H50" s="167"/>
      <c r="I50" s="167"/>
      <c r="J50" s="127"/>
      <c r="K50" s="167"/>
      <c r="L50" s="167"/>
      <c r="M50" s="167"/>
      <c r="N50" s="167"/>
      <c r="O50" s="167"/>
      <c r="P50" s="167"/>
      <c r="Q50" s="117"/>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c r="EE50" s="106"/>
      <c r="EF50" s="106"/>
      <c r="EG50" s="106"/>
      <c r="EH50" s="106"/>
      <c r="EI50" s="106"/>
      <c r="EJ50" s="106"/>
      <c r="EK50" s="106"/>
      <c r="EL50" s="106"/>
      <c r="EM50" s="106"/>
      <c r="EN50" s="106"/>
      <c r="EO50" s="106"/>
      <c r="EP50" s="106"/>
      <c r="EQ50" s="106"/>
      <c r="ER50" s="106"/>
      <c r="ES50" s="106"/>
      <c r="ET50" s="106"/>
      <c r="EU50" s="106"/>
      <c r="EV50" s="106"/>
      <c r="EW50" s="106"/>
    </row>
    <row r="51" spans="1:153" x14ac:dyDescent="0.25">
      <c r="A51" s="106"/>
      <c r="B51" s="106"/>
      <c r="C51" s="106"/>
      <c r="D51" s="106"/>
      <c r="E51" s="106"/>
      <c r="F51" s="172"/>
      <c r="G51" s="167"/>
      <c r="H51" s="167"/>
      <c r="I51" s="167"/>
      <c r="J51" s="127"/>
      <c r="K51" s="167"/>
      <c r="L51" s="167"/>
      <c r="M51" s="167"/>
      <c r="N51" s="167"/>
      <c r="O51" s="167"/>
      <c r="P51" s="167"/>
      <c r="Q51" s="117"/>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c r="EC51" s="106"/>
      <c r="ED51" s="106"/>
      <c r="EE51" s="106"/>
      <c r="EF51" s="106"/>
      <c r="EG51" s="106"/>
      <c r="EH51" s="106"/>
      <c r="EI51" s="106"/>
      <c r="EJ51" s="106"/>
      <c r="EK51" s="106"/>
      <c r="EL51" s="106"/>
      <c r="EM51" s="106"/>
      <c r="EN51" s="106"/>
      <c r="EO51" s="106"/>
      <c r="EP51" s="106"/>
      <c r="EQ51" s="106"/>
      <c r="ER51" s="106"/>
      <c r="ES51" s="106"/>
      <c r="ET51" s="106"/>
      <c r="EU51" s="106"/>
      <c r="EV51" s="106"/>
      <c r="EW51" s="106"/>
    </row>
    <row r="52" spans="1:153" x14ac:dyDescent="0.25">
      <c r="A52" s="106"/>
      <c r="B52" s="106"/>
      <c r="C52" s="106"/>
      <c r="D52" s="106"/>
      <c r="E52" s="106"/>
      <c r="F52" s="172"/>
      <c r="G52" s="167"/>
      <c r="H52" s="167"/>
      <c r="I52" s="167"/>
      <c r="J52" s="127"/>
      <c r="K52" s="167"/>
      <c r="L52" s="167"/>
      <c r="M52" s="167"/>
      <c r="N52" s="167"/>
      <c r="O52" s="167"/>
      <c r="P52" s="167"/>
      <c r="Q52" s="117"/>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c r="EH52" s="106"/>
      <c r="EI52" s="106"/>
      <c r="EJ52" s="106"/>
      <c r="EK52" s="106"/>
      <c r="EL52" s="106"/>
      <c r="EM52" s="106"/>
      <c r="EN52" s="106"/>
      <c r="EO52" s="106"/>
      <c r="EP52" s="106"/>
      <c r="EQ52" s="106"/>
      <c r="ER52" s="106"/>
      <c r="ES52" s="106"/>
      <c r="ET52" s="106"/>
      <c r="EU52" s="106"/>
      <c r="EV52" s="106"/>
      <c r="EW52" s="106"/>
    </row>
    <row r="53" spans="1:153" x14ac:dyDescent="0.25">
      <c r="A53" s="106"/>
      <c r="B53" s="106"/>
      <c r="C53" s="106"/>
      <c r="D53" s="106"/>
      <c r="E53" s="106"/>
      <c r="F53" s="172"/>
      <c r="G53" s="167"/>
      <c r="H53" s="167"/>
      <c r="I53" s="167"/>
      <c r="J53" s="127"/>
      <c r="K53" s="167"/>
      <c r="L53" s="167"/>
      <c r="M53" s="167"/>
      <c r="N53" s="167"/>
      <c r="O53" s="167"/>
      <c r="P53" s="167"/>
      <c r="Q53" s="117"/>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6"/>
      <c r="DF53" s="106"/>
      <c r="DG53" s="106"/>
      <c r="DH53" s="106"/>
      <c r="DI53" s="106"/>
      <c r="DJ53" s="106"/>
      <c r="DK53" s="106"/>
      <c r="DL53" s="106"/>
      <c r="DM53" s="106"/>
      <c r="DN53" s="106"/>
      <c r="DO53" s="106"/>
      <c r="DP53" s="106"/>
      <c r="DQ53" s="106"/>
      <c r="DR53" s="106"/>
      <c r="DS53" s="106"/>
      <c r="DT53" s="106"/>
      <c r="DU53" s="106"/>
      <c r="DV53" s="106"/>
      <c r="DW53" s="106"/>
      <c r="DX53" s="106"/>
      <c r="DY53" s="106"/>
      <c r="DZ53" s="106"/>
      <c r="EA53" s="106"/>
      <c r="EB53" s="106"/>
      <c r="EC53" s="106"/>
      <c r="ED53" s="106"/>
      <c r="EE53" s="106"/>
      <c r="EF53" s="106"/>
      <c r="EG53" s="106"/>
      <c r="EH53" s="106"/>
      <c r="EI53" s="106"/>
      <c r="EJ53" s="106"/>
      <c r="EK53" s="106"/>
      <c r="EL53" s="106"/>
      <c r="EM53" s="106"/>
      <c r="EN53" s="106"/>
      <c r="EO53" s="106"/>
      <c r="EP53" s="106"/>
      <c r="EQ53" s="106"/>
      <c r="ER53" s="106"/>
      <c r="ES53" s="106"/>
      <c r="ET53" s="106"/>
      <c r="EU53" s="106"/>
      <c r="EV53" s="106"/>
      <c r="EW53" s="106"/>
    </row>
    <row r="54" spans="1:153" x14ac:dyDescent="0.25">
      <c r="A54" s="106"/>
      <c r="B54" s="106"/>
      <c r="C54" s="106"/>
      <c r="D54" s="106"/>
      <c r="E54" s="106"/>
      <c r="F54" s="172"/>
      <c r="G54" s="167"/>
      <c r="H54" s="167"/>
      <c r="I54" s="167"/>
      <c r="J54" s="127"/>
      <c r="K54" s="167"/>
      <c r="L54" s="167"/>
      <c r="M54" s="167"/>
      <c r="N54" s="167"/>
      <c r="O54" s="167"/>
      <c r="P54" s="167"/>
      <c r="Q54" s="117"/>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c r="EC54" s="106"/>
      <c r="ED54" s="106"/>
      <c r="EE54" s="106"/>
      <c r="EF54" s="106"/>
      <c r="EG54" s="106"/>
      <c r="EH54" s="106"/>
      <c r="EI54" s="106"/>
      <c r="EJ54" s="106"/>
      <c r="EK54" s="106"/>
      <c r="EL54" s="106"/>
      <c r="EM54" s="106"/>
      <c r="EN54" s="106"/>
      <c r="EO54" s="106"/>
      <c r="EP54" s="106"/>
      <c r="EQ54" s="106"/>
      <c r="ER54" s="106"/>
      <c r="ES54" s="106"/>
      <c r="ET54" s="106"/>
      <c r="EU54" s="106"/>
      <c r="EV54" s="106"/>
      <c r="EW54" s="106"/>
    </row>
    <row r="55" spans="1:153" x14ac:dyDescent="0.25">
      <c r="A55" s="106"/>
      <c r="B55" s="106"/>
      <c r="C55" s="106"/>
      <c r="D55" s="106"/>
      <c r="E55" s="106"/>
      <c r="F55" s="172"/>
      <c r="G55" s="167"/>
      <c r="H55" s="167"/>
      <c r="I55" s="167"/>
      <c r="J55" s="127"/>
      <c r="K55" s="167"/>
      <c r="L55" s="167"/>
      <c r="M55" s="167"/>
      <c r="N55" s="167"/>
      <c r="O55" s="167"/>
      <c r="P55" s="167"/>
      <c r="Q55" s="117"/>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c r="EE55" s="106"/>
      <c r="EF55" s="106"/>
      <c r="EG55" s="106"/>
      <c r="EH55" s="106"/>
      <c r="EI55" s="106"/>
      <c r="EJ55" s="106"/>
      <c r="EK55" s="106"/>
      <c r="EL55" s="106"/>
      <c r="EM55" s="106"/>
      <c r="EN55" s="106"/>
      <c r="EO55" s="106"/>
      <c r="EP55" s="106"/>
      <c r="EQ55" s="106"/>
      <c r="ER55" s="106"/>
      <c r="ES55" s="106"/>
      <c r="ET55" s="106"/>
      <c r="EU55" s="106"/>
      <c r="EV55" s="106"/>
      <c r="EW55" s="106"/>
    </row>
    <row r="56" spans="1:153" x14ac:dyDescent="0.25">
      <c r="A56" s="106"/>
      <c r="B56" s="106"/>
      <c r="C56" s="106"/>
      <c r="D56" s="106"/>
      <c r="E56" s="106"/>
      <c r="F56" s="172"/>
      <c r="G56" s="167"/>
      <c r="H56" s="167"/>
      <c r="I56" s="167"/>
      <c r="J56" s="127"/>
      <c r="K56" s="167"/>
      <c r="L56" s="167"/>
      <c r="M56" s="167"/>
      <c r="N56" s="167"/>
      <c r="O56" s="167"/>
      <c r="P56" s="167"/>
      <c r="Q56" s="117"/>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6"/>
      <c r="BW56" s="106"/>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c r="EB56" s="106"/>
      <c r="EC56" s="106"/>
      <c r="ED56" s="106"/>
      <c r="EE56" s="106"/>
      <c r="EF56" s="106"/>
      <c r="EG56" s="106"/>
      <c r="EH56" s="106"/>
      <c r="EI56" s="106"/>
      <c r="EJ56" s="106"/>
      <c r="EK56" s="106"/>
      <c r="EL56" s="106"/>
      <c r="EM56" s="106"/>
      <c r="EN56" s="106"/>
      <c r="EO56" s="106"/>
      <c r="EP56" s="106"/>
      <c r="EQ56" s="106"/>
      <c r="ER56" s="106"/>
      <c r="ES56" s="106"/>
      <c r="ET56" s="106"/>
      <c r="EU56" s="106"/>
      <c r="EV56" s="106"/>
      <c r="EW56" s="106"/>
    </row>
    <row r="57" spans="1:153" x14ac:dyDescent="0.25">
      <c r="A57" s="106"/>
      <c r="B57" s="106"/>
      <c r="C57" s="106"/>
      <c r="D57" s="106"/>
      <c r="E57" s="106"/>
      <c r="F57" s="172"/>
      <c r="G57" s="167"/>
      <c r="H57" s="167"/>
      <c r="I57" s="167"/>
      <c r="J57" s="127"/>
      <c r="K57" s="167"/>
      <c r="L57" s="167"/>
      <c r="M57" s="167"/>
      <c r="N57" s="167"/>
      <c r="O57" s="167"/>
      <c r="P57" s="167"/>
      <c r="Q57" s="117"/>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c r="EC57" s="106"/>
      <c r="ED57" s="106"/>
      <c r="EE57" s="106"/>
      <c r="EF57" s="106"/>
      <c r="EG57" s="106"/>
      <c r="EH57" s="106"/>
      <c r="EI57" s="106"/>
      <c r="EJ57" s="106"/>
      <c r="EK57" s="106"/>
      <c r="EL57" s="106"/>
      <c r="EM57" s="106"/>
      <c r="EN57" s="106"/>
      <c r="EO57" s="106"/>
      <c r="EP57" s="106"/>
      <c r="EQ57" s="106"/>
      <c r="ER57" s="106"/>
      <c r="ES57" s="106"/>
      <c r="ET57" s="106"/>
      <c r="EU57" s="106"/>
      <c r="EV57" s="106"/>
      <c r="EW57" s="106"/>
    </row>
    <row r="58" spans="1:153" x14ac:dyDescent="0.25">
      <c r="A58" s="106"/>
      <c r="B58" s="106"/>
      <c r="C58" s="106"/>
      <c r="D58" s="106"/>
      <c r="E58" s="106"/>
      <c r="F58" s="172"/>
      <c r="G58" s="167"/>
      <c r="H58" s="167"/>
      <c r="I58" s="167"/>
      <c r="J58" s="127"/>
      <c r="K58" s="167"/>
      <c r="L58" s="167"/>
      <c r="M58" s="167"/>
      <c r="N58" s="167"/>
      <c r="O58" s="167"/>
      <c r="P58" s="167"/>
      <c r="Q58" s="117"/>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c r="EB58" s="106"/>
      <c r="EC58" s="106"/>
      <c r="ED58" s="106"/>
      <c r="EE58" s="106"/>
      <c r="EF58" s="106"/>
      <c r="EG58" s="106"/>
      <c r="EH58" s="106"/>
      <c r="EI58" s="106"/>
      <c r="EJ58" s="106"/>
      <c r="EK58" s="106"/>
      <c r="EL58" s="106"/>
      <c r="EM58" s="106"/>
      <c r="EN58" s="106"/>
      <c r="EO58" s="106"/>
      <c r="EP58" s="106"/>
      <c r="EQ58" s="106"/>
      <c r="ER58" s="106"/>
      <c r="ES58" s="106"/>
      <c r="ET58" s="106"/>
      <c r="EU58" s="106"/>
      <c r="EV58" s="106"/>
      <c r="EW58" s="106"/>
    </row>
    <row r="59" spans="1:153" x14ac:dyDescent="0.25">
      <c r="A59" s="106"/>
      <c r="B59" s="106"/>
      <c r="C59" s="106"/>
      <c r="D59" s="106"/>
      <c r="E59" s="106"/>
      <c r="F59" s="172"/>
      <c r="G59" s="167"/>
      <c r="H59" s="167"/>
      <c r="I59" s="167"/>
      <c r="J59" s="127"/>
      <c r="K59" s="167"/>
      <c r="L59" s="167"/>
      <c r="M59" s="167"/>
      <c r="N59" s="167"/>
      <c r="O59" s="167"/>
      <c r="P59" s="167"/>
      <c r="Q59" s="117"/>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c r="EB59" s="106"/>
      <c r="EC59" s="106"/>
      <c r="ED59" s="106"/>
      <c r="EE59" s="106"/>
      <c r="EF59" s="106"/>
      <c r="EG59" s="106"/>
      <c r="EH59" s="106"/>
      <c r="EI59" s="106"/>
      <c r="EJ59" s="106"/>
      <c r="EK59" s="106"/>
      <c r="EL59" s="106"/>
      <c r="EM59" s="106"/>
      <c r="EN59" s="106"/>
      <c r="EO59" s="106"/>
      <c r="EP59" s="106"/>
      <c r="EQ59" s="106"/>
      <c r="ER59" s="106"/>
      <c r="ES59" s="106"/>
      <c r="ET59" s="106"/>
      <c r="EU59" s="106"/>
      <c r="EV59" s="106"/>
      <c r="EW59" s="106"/>
    </row>
    <row r="60" spans="1:153" x14ac:dyDescent="0.25">
      <c r="A60" s="106"/>
      <c r="B60" s="106"/>
      <c r="C60" s="106"/>
      <c r="D60" s="106"/>
      <c r="E60" s="106"/>
      <c r="F60" s="172"/>
      <c r="G60" s="167"/>
      <c r="H60" s="167"/>
      <c r="I60" s="167"/>
      <c r="J60" s="127"/>
      <c r="K60" s="167"/>
      <c r="L60" s="167"/>
      <c r="M60" s="167"/>
      <c r="N60" s="167"/>
      <c r="O60" s="167"/>
      <c r="P60" s="167"/>
      <c r="Q60" s="117"/>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row>
    <row r="61" spans="1:153" x14ac:dyDescent="0.25">
      <c r="A61" s="106"/>
      <c r="B61" s="106"/>
      <c r="C61" s="106"/>
      <c r="D61" s="106"/>
      <c r="E61" s="106"/>
      <c r="F61" s="172"/>
      <c r="G61" s="167"/>
      <c r="H61" s="167"/>
      <c r="I61" s="167"/>
      <c r="J61" s="127"/>
      <c r="K61" s="167"/>
      <c r="L61" s="167"/>
      <c r="M61" s="167"/>
      <c r="N61" s="167"/>
      <c r="O61" s="167"/>
      <c r="P61" s="167"/>
      <c r="Q61" s="117"/>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row>
    <row r="62" spans="1:153" x14ac:dyDescent="0.25">
      <c r="A62" s="106"/>
      <c r="B62" s="106"/>
      <c r="C62" s="106"/>
      <c r="D62" s="106"/>
      <c r="E62" s="106"/>
      <c r="F62" s="172"/>
      <c r="G62" s="167"/>
      <c r="H62" s="167"/>
      <c r="I62" s="167"/>
      <c r="J62" s="127"/>
      <c r="K62" s="167"/>
      <c r="L62" s="167"/>
      <c r="M62" s="167"/>
      <c r="N62" s="167"/>
      <c r="O62" s="167"/>
      <c r="P62" s="167"/>
      <c r="Q62" s="117"/>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row>
    <row r="63" spans="1:153" x14ac:dyDescent="0.25">
      <c r="A63" s="106"/>
      <c r="B63" s="106"/>
      <c r="C63" s="106"/>
      <c r="D63" s="106"/>
      <c r="E63" s="106"/>
      <c r="F63" s="172"/>
      <c r="G63" s="167"/>
      <c r="H63" s="167"/>
      <c r="I63" s="167"/>
      <c r="J63" s="127"/>
      <c r="K63" s="167"/>
      <c r="L63" s="167"/>
      <c r="M63" s="167"/>
      <c r="N63" s="167"/>
      <c r="O63" s="167"/>
      <c r="P63" s="167"/>
      <c r="Q63" s="117"/>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row>
    <row r="64" spans="1:153" x14ac:dyDescent="0.25">
      <c r="A64" s="106"/>
      <c r="B64" s="106"/>
      <c r="C64" s="106"/>
      <c r="D64" s="106"/>
      <c r="E64" s="106"/>
      <c r="F64" s="172"/>
      <c r="G64" s="167"/>
      <c r="H64" s="167"/>
      <c r="I64" s="167"/>
      <c r="J64" s="127"/>
      <c r="K64" s="167"/>
      <c r="L64" s="167"/>
      <c r="M64" s="167"/>
      <c r="N64" s="167"/>
      <c r="O64" s="167"/>
      <c r="P64" s="167"/>
      <c r="Q64" s="117"/>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c r="EC64" s="106"/>
      <c r="ED64" s="106"/>
      <c r="EE64" s="106"/>
      <c r="EF64" s="106"/>
      <c r="EG64" s="106"/>
      <c r="EH64" s="106"/>
      <c r="EI64" s="106"/>
      <c r="EJ64" s="106"/>
      <c r="EK64" s="106"/>
      <c r="EL64" s="106"/>
      <c r="EM64" s="106"/>
      <c r="EN64" s="106"/>
      <c r="EO64" s="106"/>
      <c r="EP64" s="106"/>
      <c r="EQ64" s="106"/>
      <c r="ER64" s="106"/>
      <c r="ES64" s="106"/>
      <c r="ET64" s="106"/>
      <c r="EU64" s="106"/>
      <c r="EV64" s="106"/>
      <c r="EW64" s="106"/>
    </row>
    <row r="65" spans="1:153" x14ac:dyDescent="0.25">
      <c r="A65" s="106"/>
      <c r="B65" s="106"/>
      <c r="C65" s="106"/>
      <c r="D65" s="106"/>
      <c r="E65" s="106"/>
      <c r="F65" s="172"/>
      <c r="G65" s="167"/>
      <c r="H65" s="167"/>
      <c r="I65" s="167"/>
      <c r="J65" s="127"/>
      <c r="K65" s="167"/>
      <c r="L65" s="167"/>
      <c r="M65" s="167"/>
      <c r="N65" s="167"/>
      <c r="O65" s="167"/>
      <c r="P65" s="167"/>
      <c r="Q65" s="117"/>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c r="EH65" s="106"/>
      <c r="EI65" s="106"/>
      <c r="EJ65" s="106"/>
      <c r="EK65" s="106"/>
      <c r="EL65" s="106"/>
      <c r="EM65" s="106"/>
      <c r="EN65" s="106"/>
      <c r="EO65" s="106"/>
      <c r="EP65" s="106"/>
      <c r="EQ65" s="106"/>
      <c r="ER65" s="106"/>
      <c r="ES65" s="106"/>
      <c r="ET65" s="106"/>
      <c r="EU65" s="106"/>
      <c r="EV65" s="106"/>
      <c r="EW65" s="106"/>
    </row>
    <row r="66" spans="1:153" x14ac:dyDescent="0.25">
      <c r="A66" s="106"/>
      <c r="B66" s="106"/>
      <c r="C66" s="106"/>
      <c r="D66" s="106"/>
      <c r="E66" s="106"/>
      <c r="F66" s="172"/>
      <c r="G66" s="167"/>
      <c r="H66" s="167"/>
      <c r="I66" s="167"/>
      <c r="J66" s="127"/>
      <c r="K66" s="167"/>
      <c r="L66" s="167"/>
      <c r="M66" s="167"/>
      <c r="N66" s="167"/>
      <c r="O66" s="167"/>
      <c r="P66" s="167"/>
      <c r="Q66" s="117"/>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c r="EB66" s="106"/>
      <c r="EC66" s="106"/>
      <c r="ED66" s="106"/>
      <c r="EE66" s="106"/>
      <c r="EF66" s="106"/>
      <c r="EG66" s="106"/>
      <c r="EH66" s="106"/>
      <c r="EI66" s="106"/>
      <c r="EJ66" s="106"/>
      <c r="EK66" s="106"/>
      <c r="EL66" s="106"/>
      <c r="EM66" s="106"/>
      <c r="EN66" s="106"/>
      <c r="EO66" s="106"/>
      <c r="EP66" s="106"/>
      <c r="EQ66" s="106"/>
      <c r="ER66" s="106"/>
      <c r="ES66" s="106"/>
      <c r="ET66" s="106"/>
      <c r="EU66" s="106"/>
      <c r="EV66" s="106"/>
      <c r="EW66" s="106"/>
    </row>
    <row r="67" spans="1:153" x14ac:dyDescent="0.25">
      <c r="A67" s="106"/>
      <c r="B67" s="106"/>
      <c r="C67" s="106"/>
      <c r="D67" s="106"/>
      <c r="E67" s="106"/>
      <c r="F67" s="172"/>
      <c r="G67" s="167"/>
      <c r="H67" s="167"/>
      <c r="I67" s="167"/>
      <c r="J67" s="127"/>
      <c r="K67" s="167"/>
      <c r="L67" s="167"/>
      <c r="M67" s="167"/>
      <c r="N67" s="167"/>
      <c r="O67" s="167"/>
      <c r="P67" s="167"/>
      <c r="Q67" s="117"/>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c r="EB67" s="106"/>
      <c r="EC67" s="106"/>
      <c r="ED67" s="106"/>
      <c r="EE67" s="106"/>
      <c r="EF67" s="106"/>
      <c r="EG67" s="106"/>
      <c r="EH67" s="106"/>
      <c r="EI67" s="106"/>
      <c r="EJ67" s="106"/>
      <c r="EK67" s="106"/>
      <c r="EL67" s="106"/>
      <c r="EM67" s="106"/>
      <c r="EN67" s="106"/>
      <c r="EO67" s="106"/>
      <c r="EP67" s="106"/>
      <c r="EQ67" s="106"/>
      <c r="ER67" s="106"/>
      <c r="ES67" s="106"/>
      <c r="ET67" s="106"/>
      <c r="EU67" s="106"/>
      <c r="EV67" s="106"/>
      <c r="EW67" s="106"/>
    </row>
    <row r="68" spans="1:153" x14ac:dyDescent="0.25">
      <c r="A68" s="106"/>
      <c r="B68" s="106"/>
      <c r="C68" s="106"/>
      <c r="D68" s="106"/>
      <c r="E68" s="106"/>
      <c r="F68" s="172"/>
      <c r="G68" s="167"/>
      <c r="H68" s="167"/>
      <c r="I68" s="167"/>
      <c r="J68" s="127"/>
      <c r="K68" s="167"/>
      <c r="L68" s="167"/>
      <c r="M68" s="167"/>
      <c r="N68" s="167"/>
      <c r="O68" s="167"/>
      <c r="P68" s="167"/>
      <c r="Q68" s="117"/>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c r="EC68" s="106"/>
      <c r="ED68" s="106"/>
      <c r="EE68" s="106"/>
      <c r="EF68" s="106"/>
      <c r="EG68" s="106"/>
      <c r="EH68" s="106"/>
      <c r="EI68" s="106"/>
      <c r="EJ68" s="106"/>
      <c r="EK68" s="106"/>
      <c r="EL68" s="106"/>
      <c r="EM68" s="106"/>
      <c r="EN68" s="106"/>
      <c r="EO68" s="106"/>
      <c r="EP68" s="106"/>
      <c r="EQ68" s="106"/>
      <c r="ER68" s="106"/>
      <c r="ES68" s="106"/>
      <c r="ET68" s="106"/>
      <c r="EU68" s="106"/>
      <c r="EV68" s="106"/>
      <c r="EW68" s="106"/>
    </row>
    <row r="69" spans="1:153" x14ac:dyDescent="0.25">
      <c r="A69" s="106"/>
      <c r="B69" s="106"/>
      <c r="C69" s="106"/>
      <c r="D69" s="106"/>
      <c r="E69" s="106"/>
      <c r="F69" s="172"/>
      <c r="G69" s="167"/>
      <c r="H69" s="167"/>
      <c r="I69" s="167"/>
      <c r="J69" s="127"/>
      <c r="K69" s="167"/>
      <c r="L69" s="167"/>
      <c r="M69" s="167"/>
      <c r="N69" s="167"/>
      <c r="O69" s="167"/>
      <c r="P69" s="167"/>
      <c r="Q69" s="117"/>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c r="EC69" s="106"/>
      <c r="ED69" s="106"/>
      <c r="EE69" s="106"/>
      <c r="EF69" s="106"/>
      <c r="EG69" s="106"/>
      <c r="EH69" s="106"/>
      <c r="EI69" s="106"/>
      <c r="EJ69" s="106"/>
      <c r="EK69" s="106"/>
      <c r="EL69" s="106"/>
      <c r="EM69" s="106"/>
      <c r="EN69" s="106"/>
      <c r="EO69" s="106"/>
      <c r="EP69" s="106"/>
      <c r="EQ69" s="106"/>
      <c r="ER69" s="106"/>
      <c r="ES69" s="106"/>
      <c r="ET69" s="106"/>
      <c r="EU69" s="106"/>
      <c r="EV69" s="106"/>
      <c r="EW69" s="106"/>
    </row>
    <row r="70" spans="1:153" x14ac:dyDescent="0.25">
      <c r="A70" s="106"/>
      <c r="B70" s="106"/>
      <c r="C70" s="106"/>
      <c r="D70" s="106"/>
      <c r="E70" s="106"/>
      <c r="F70" s="172"/>
      <c r="G70" s="167"/>
      <c r="H70" s="167"/>
      <c r="I70" s="167"/>
      <c r="J70" s="127"/>
      <c r="K70" s="167"/>
      <c r="L70" s="167"/>
      <c r="M70" s="167"/>
      <c r="N70" s="167"/>
      <c r="O70" s="167"/>
      <c r="P70" s="167"/>
      <c r="Q70" s="117"/>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c r="EH70" s="106"/>
      <c r="EI70" s="106"/>
      <c r="EJ70" s="106"/>
      <c r="EK70" s="106"/>
      <c r="EL70" s="106"/>
      <c r="EM70" s="106"/>
      <c r="EN70" s="106"/>
      <c r="EO70" s="106"/>
      <c r="EP70" s="106"/>
      <c r="EQ70" s="106"/>
      <c r="ER70" s="106"/>
      <c r="ES70" s="106"/>
      <c r="ET70" s="106"/>
      <c r="EU70" s="106"/>
      <c r="EV70" s="106"/>
      <c r="EW70" s="106"/>
    </row>
    <row r="71" spans="1:153" x14ac:dyDescent="0.25">
      <c r="A71" s="106"/>
      <c r="B71" s="106"/>
      <c r="C71" s="106"/>
      <c r="D71" s="106"/>
      <c r="E71" s="106"/>
      <c r="F71" s="172"/>
      <c r="G71" s="167"/>
      <c r="H71" s="167"/>
      <c r="I71" s="167"/>
      <c r="J71" s="127"/>
      <c r="K71" s="167"/>
      <c r="L71" s="167"/>
      <c r="M71" s="167"/>
      <c r="N71" s="167"/>
      <c r="O71" s="167"/>
      <c r="P71" s="167"/>
      <c r="Q71" s="117"/>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c r="EB71" s="106"/>
      <c r="EC71" s="106"/>
      <c r="ED71" s="106"/>
      <c r="EE71" s="106"/>
      <c r="EF71" s="106"/>
      <c r="EG71" s="106"/>
      <c r="EH71" s="106"/>
      <c r="EI71" s="106"/>
      <c r="EJ71" s="106"/>
      <c r="EK71" s="106"/>
      <c r="EL71" s="106"/>
      <c r="EM71" s="106"/>
      <c r="EN71" s="106"/>
      <c r="EO71" s="106"/>
      <c r="EP71" s="106"/>
      <c r="EQ71" s="106"/>
      <c r="ER71" s="106"/>
      <c r="ES71" s="106"/>
      <c r="ET71" s="106"/>
      <c r="EU71" s="106"/>
      <c r="EV71" s="106"/>
      <c r="EW71" s="106"/>
    </row>
    <row r="72" spans="1:153" x14ac:dyDescent="0.25">
      <c r="A72" s="106"/>
      <c r="B72" s="106"/>
      <c r="C72" s="106"/>
      <c r="D72" s="106"/>
      <c r="E72" s="106"/>
      <c r="F72" s="172"/>
      <c r="G72" s="167"/>
      <c r="H72" s="167"/>
      <c r="I72" s="167"/>
      <c r="J72" s="127"/>
      <c r="K72" s="167"/>
      <c r="L72" s="167"/>
      <c r="M72" s="167"/>
      <c r="N72" s="167"/>
      <c r="O72" s="167"/>
      <c r="P72" s="167"/>
      <c r="Q72" s="117"/>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c r="EC72" s="106"/>
      <c r="ED72" s="106"/>
      <c r="EE72" s="106"/>
      <c r="EF72" s="106"/>
      <c r="EG72" s="106"/>
      <c r="EH72" s="106"/>
      <c r="EI72" s="106"/>
      <c r="EJ72" s="106"/>
      <c r="EK72" s="106"/>
      <c r="EL72" s="106"/>
      <c r="EM72" s="106"/>
      <c r="EN72" s="106"/>
      <c r="EO72" s="106"/>
      <c r="EP72" s="106"/>
      <c r="EQ72" s="106"/>
      <c r="ER72" s="106"/>
      <c r="ES72" s="106"/>
      <c r="ET72" s="106"/>
      <c r="EU72" s="106"/>
      <c r="EV72" s="106"/>
      <c r="EW72" s="106"/>
    </row>
    <row r="73" spans="1:153" x14ac:dyDescent="0.25">
      <c r="A73" s="106"/>
      <c r="B73" s="106"/>
      <c r="C73" s="106"/>
      <c r="D73" s="106"/>
      <c r="E73" s="106"/>
      <c r="F73" s="172"/>
      <c r="G73" s="167"/>
      <c r="H73" s="167"/>
      <c r="I73" s="167"/>
      <c r="J73" s="127"/>
      <c r="K73" s="167"/>
      <c r="L73" s="167"/>
      <c r="M73" s="167"/>
      <c r="N73" s="167"/>
      <c r="O73" s="167"/>
      <c r="P73" s="167"/>
      <c r="Q73" s="117"/>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6"/>
      <c r="BR73" s="106"/>
      <c r="BS73" s="106"/>
      <c r="BT73" s="106"/>
      <c r="BU73" s="106"/>
      <c r="BV73" s="106"/>
      <c r="BW73" s="106"/>
      <c r="BX73" s="106"/>
      <c r="BY73" s="106"/>
      <c r="BZ73" s="106"/>
      <c r="CA73" s="106"/>
      <c r="CB73" s="106"/>
      <c r="CC73" s="106"/>
      <c r="CD73" s="106"/>
      <c r="CE73" s="106"/>
      <c r="CF73" s="106"/>
      <c r="CG73" s="106"/>
      <c r="CH73" s="106"/>
      <c r="CI73" s="106"/>
      <c r="CJ73" s="106"/>
      <c r="CK73" s="106"/>
      <c r="CL73" s="106"/>
      <c r="CM73" s="106"/>
      <c r="CN73" s="106"/>
      <c r="CO73" s="106"/>
      <c r="CP73" s="106"/>
      <c r="CQ73" s="106"/>
      <c r="CR73" s="106"/>
      <c r="CS73" s="106"/>
      <c r="CT73" s="106"/>
      <c r="CU73" s="106"/>
      <c r="CV73" s="106"/>
      <c r="CW73" s="106"/>
      <c r="CX73" s="106"/>
      <c r="CY73" s="106"/>
      <c r="CZ73" s="106"/>
      <c r="DA73" s="106"/>
      <c r="DB73" s="106"/>
      <c r="DC73" s="106"/>
      <c r="DD73" s="106"/>
      <c r="DE73" s="106"/>
      <c r="DF73" s="106"/>
      <c r="DG73" s="106"/>
      <c r="DH73" s="106"/>
      <c r="DI73" s="106"/>
      <c r="DJ73" s="106"/>
      <c r="DK73" s="106"/>
      <c r="DL73" s="106"/>
      <c r="DM73" s="106"/>
      <c r="DN73" s="106"/>
      <c r="DO73" s="106"/>
      <c r="DP73" s="106"/>
      <c r="DQ73" s="106"/>
      <c r="DR73" s="106"/>
      <c r="DS73" s="106"/>
      <c r="DT73" s="106"/>
      <c r="DU73" s="106"/>
      <c r="DV73" s="106"/>
      <c r="DW73" s="106"/>
      <c r="DX73" s="106"/>
      <c r="DY73" s="106"/>
      <c r="DZ73" s="106"/>
      <c r="EA73" s="106"/>
      <c r="EB73" s="106"/>
      <c r="EC73" s="106"/>
      <c r="ED73" s="106"/>
      <c r="EE73" s="106"/>
      <c r="EF73" s="106"/>
      <c r="EG73" s="106"/>
      <c r="EH73" s="106"/>
      <c r="EI73" s="106"/>
      <c r="EJ73" s="106"/>
      <c r="EK73" s="106"/>
      <c r="EL73" s="106"/>
      <c r="EM73" s="106"/>
      <c r="EN73" s="106"/>
      <c r="EO73" s="106"/>
      <c r="EP73" s="106"/>
      <c r="EQ73" s="106"/>
      <c r="ER73" s="106"/>
      <c r="ES73" s="106"/>
      <c r="ET73" s="106"/>
      <c r="EU73" s="106"/>
      <c r="EV73" s="106"/>
      <c r="EW73" s="106"/>
    </row>
    <row r="74" spans="1:153" x14ac:dyDescent="0.25">
      <c r="A74" s="106"/>
      <c r="B74" s="106"/>
      <c r="C74" s="106"/>
      <c r="D74" s="106"/>
      <c r="E74" s="106"/>
      <c r="F74" s="172"/>
      <c r="G74" s="167"/>
      <c r="H74" s="167"/>
      <c r="I74" s="167"/>
      <c r="J74" s="127"/>
      <c r="K74" s="167"/>
      <c r="L74" s="167"/>
      <c r="M74" s="167"/>
      <c r="N74" s="167"/>
      <c r="O74" s="167"/>
      <c r="P74" s="167"/>
      <c r="Q74" s="117"/>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106"/>
      <c r="BU74" s="106"/>
      <c r="BV74" s="106"/>
      <c r="BW74" s="106"/>
      <c r="BX74" s="106"/>
      <c r="BY74" s="106"/>
      <c r="BZ74" s="106"/>
      <c r="CA74" s="106"/>
      <c r="CB74" s="106"/>
      <c r="CC74" s="106"/>
      <c r="CD74" s="106"/>
      <c r="CE74" s="106"/>
      <c r="CF74" s="106"/>
      <c r="CG74" s="106"/>
      <c r="CH74" s="106"/>
      <c r="CI74" s="106"/>
      <c r="CJ74" s="106"/>
      <c r="CK74" s="106"/>
      <c r="CL74" s="106"/>
      <c r="CM74" s="106"/>
      <c r="CN74" s="106"/>
      <c r="CO74" s="106"/>
      <c r="CP74" s="106"/>
      <c r="CQ74" s="106"/>
      <c r="CR74" s="106"/>
      <c r="CS74" s="106"/>
      <c r="CT74" s="106"/>
      <c r="CU74" s="106"/>
      <c r="CV74" s="106"/>
      <c r="CW74" s="106"/>
      <c r="CX74" s="106"/>
      <c r="CY74" s="106"/>
      <c r="CZ74" s="106"/>
      <c r="DA74" s="106"/>
      <c r="DB74" s="106"/>
      <c r="DC74" s="106"/>
      <c r="DD74" s="106"/>
      <c r="DE74" s="106"/>
      <c r="DF74" s="106"/>
      <c r="DG74" s="106"/>
      <c r="DH74" s="106"/>
      <c r="DI74" s="106"/>
      <c r="DJ74" s="106"/>
      <c r="DK74" s="106"/>
      <c r="DL74" s="106"/>
      <c r="DM74" s="106"/>
      <c r="DN74" s="106"/>
      <c r="DO74" s="106"/>
      <c r="DP74" s="106"/>
      <c r="DQ74" s="106"/>
      <c r="DR74" s="106"/>
      <c r="DS74" s="106"/>
      <c r="DT74" s="106"/>
      <c r="DU74" s="106"/>
      <c r="DV74" s="106"/>
      <c r="DW74" s="106"/>
      <c r="DX74" s="106"/>
      <c r="DY74" s="106"/>
      <c r="DZ74" s="106"/>
      <c r="EA74" s="106"/>
      <c r="EB74" s="106"/>
      <c r="EC74" s="106"/>
      <c r="ED74" s="106"/>
      <c r="EE74" s="106"/>
      <c r="EF74" s="106"/>
      <c r="EG74" s="106"/>
      <c r="EH74" s="106"/>
      <c r="EI74" s="106"/>
      <c r="EJ74" s="106"/>
      <c r="EK74" s="106"/>
      <c r="EL74" s="106"/>
      <c r="EM74" s="106"/>
      <c r="EN74" s="106"/>
      <c r="EO74" s="106"/>
      <c r="EP74" s="106"/>
      <c r="EQ74" s="106"/>
      <c r="ER74" s="106"/>
      <c r="ES74" s="106"/>
      <c r="ET74" s="106"/>
      <c r="EU74" s="106"/>
      <c r="EV74" s="106"/>
      <c r="EW74" s="106"/>
    </row>
    <row r="75" spans="1:153" x14ac:dyDescent="0.25">
      <c r="A75" s="106"/>
      <c r="B75" s="106"/>
      <c r="C75" s="106"/>
      <c r="D75" s="106"/>
      <c r="E75" s="106"/>
      <c r="F75" s="172"/>
      <c r="G75" s="167"/>
      <c r="H75" s="167"/>
      <c r="I75" s="167"/>
      <c r="J75" s="127"/>
      <c r="K75" s="167"/>
      <c r="L75" s="167"/>
      <c r="M75" s="167"/>
      <c r="N75" s="167"/>
      <c r="O75" s="167"/>
      <c r="P75" s="167"/>
      <c r="Q75" s="117"/>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6"/>
      <c r="CH75" s="106"/>
      <c r="CI75" s="106"/>
      <c r="CJ75" s="106"/>
      <c r="CK75" s="106"/>
      <c r="CL75" s="106"/>
      <c r="CM75" s="106"/>
      <c r="CN75" s="106"/>
      <c r="CO75" s="106"/>
      <c r="CP75" s="106"/>
      <c r="CQ75" s="106"/>
      <c r="CR75" s="106"/>
      <c r="CS75" s="106"/>
      <c r="CT75" s="106"/>
      <c r="CU75" s="106"/>
      <c r="CV75" s="106"/>
      <c r="CW75" s="106"/>
      <c r="CX75" s="106"/>
      <c r="CY75" s="106"/>
      <c r="CZ75" s="106"/>
      <c r="DA75" s="106"/>
      <c r="DB75" s="106"/>
      <c r="DC75" s="106"/>
      <c r="DD75" s="106"/>
      <c r="DE75" s="106"/>
      <c r="DF75" s="106"/>
      <c r="DG75" s="106"/>
      <c r="DH75" s="106"/>
      <c r="DI75" s="106"/>
      <c r="DJ75" s="106"/>
      <c r="DK75" s="106"/>
      <c r="DL75" s="106"/>
      <c r="DM75" s="106"/>
      <c r="DN75" s="106"/>
      <c r="DO75" s="106"/>
      <c r="DP75" s="106"/>
      <c r="DQ75" s="106"/>
      <c r="DR75" s="106"/>
      <c r="DS75" s="106"/>
      <c r="DT75" s="106"/>
      <c r="DU75" s="106"/>
      <c r="DV75" s="106"/>
      <c r="DW75" s="106"/>
      <c r="DX75" s="106"/>
      <c r="DY75" s="106"/>
      <c r="DZ75" s="106"/>
      <c r="EA75" s="106"/>
      <c r="EB75" s="106"/>
      <c r="EC75" s="106"/>
      <c r="ED75" s="106"/>
      <c r="EE75" s="106"/>
      <c r="EF75" s="106"/>
      <c r="EG75" s="106"/>
      <c r="EH75" s="106"/>
      <c r="EI75" s="106"/>
      <c r="EJ75" s="106"/>
      <c r="EK75" s="106"/>
      <c r="EL75" s="106"/>
      <c r="EM75" s="106"/>
      <c r="EN75" s="106"/>
      <c r="EO75" s="106"/>
      <c r="EP75" s="106"/>
      <c r="EQ75" s="106"/>
      <c r="ER75" s="106"/>
      <c r="ES75" s="106"/>
      <c r="ET75" s="106"/>
      <c r="EU75" s="106"/>
      <c r="EV75" s="106"/>
      <c r="EW75" s="106"/>
    </row>
    <row r="76" spans="1:153" x14ac:dyDescent="0.25">
      <c r="A76" s="106"/>
      <c r="B76" s="106"/>
      <c r="C76" s="106"/>
      <c r="D76" s="106"/>
      <c r="E76" s="106"/>
      <c r="F76" s="172"/>
      <c r="G76" s="167"/>
      <c r="H76" s="167"/>
      <c r="I76" s="167"/>
      <c r="J76" s="127"/>
      <c r="K76" s="167"/>
      <c r="L76" s="167"/>
      <c r="M76" s="167"/>
      <c r="N76" s="167"/>
      <c r="O76" s="167"/>
      <c r="P76" s="167"/>
      <c r="Q76" s="117"/>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106"/>
      <c r="BU76" s="106"/>
      <c r="BV76" s="106"/>
      <c r="BW76" s="106"/>
      <c r="BX76" s="106"/>
      <c r="BY76" s="106"/>
      <c r="BZ76" s="106"/>
      <c r="CA76" s="106"/>
      <c r="CB76" s="106"/>
      <c r="CC76" s="106"/>
      <c r="CD76" s="106"/>
      <c r="CE76" s="106"/>
      <c r="CF76" s="106"/>
      <c r="CG76" s="106"/>
      <c r="CH76" s="106"/>
      <c r="CI76" s="106"/>
      <c r="CJ76" s="106"/>
      <c r="CK76" s="106"/>
      <c r="CL76" s="106"/>
      <c r="CM76" s="106"/>
      <c r="CN76" s="106"/>
      <c r="CO76" s="106"/>
      <c r="CP76" s="106"/>
      <c r="CQ76" s="106"/>
      <c r="CR76" s="106"/>
      <c r="CS76" s="106"/>
      <c r="CT76" s="106"/>
      <c r="CU76" s="106"/>
      <c r="CV76" s="106"/>
      <c r="CW76" s="106"/>
      <c r="CX76" s="106"/>
      <c r="CY76" s="106"/>
      <c r="CZ76" s="106"/>
      <c r="DA76" s="106"/>
      <c r="DB76" s="106"/>
      <c r="DC76" s="106"/>
      <c r="DD76" s="106"/>
      <c r="DE76" s="106"/>
      <c r="DF76" s="106"/>
      <c r="DG76" s="106"/>
      <c r="DH76" s="106"/>
      <c r="DI76" s="106"/>
      <c r="DJ76" s="106"/>
      <c r="DK76" s="106"/>
      <c r="DL76" s="106"/>
      <c r="DM76" s="106"/>
      <c r="DN76" s="106"/>
      <c r="DO76" s="106"/>
      <c r="DP76" s="106"/>
      <c r="DQ76" s="106"/>
      <c r="DR76" s="106"/>
      <c r="DS76" s="106"/>
      <c r="DT76" s="106"/>
      <c r="DU76" s="106"/>
      <c r="DV76" s="106"/>
      <c r="DW76" s="106"/>
      <c r="DX76" s="106"/>
      <c r="DY76" s="106"/>
      <c r="DZ76" s="106"/>
      <c r="EA76" s="106"/>
      <c r="EB76" s="106"/>
      <c r="EC76" s="106"/>
      <c r="ED76" s="106"/>
      <c r="EE76" s="106"/>
      <c r="EF76" s="106"/>
      <c r="EG76" s="106"/>
      <c r="EH76" s="106"/>
      <c r="EI76" s="106"/>
      <c r="EJ76" s="106"/>
      <c r="EK76" s="106"/>
      <c r="EL76" s="106"/>
      <c r="EM76" s="106"/>
      <c r="EN76" s="106"/>
      <c r="EO76" s="106"/>
      <c r="EP76" s="106"/>
      <c r="EQ76" s="106"/>
      <c r="ER76" s="106"/>
      <c r="ES76" s="106"/>
      <c r="ET76" s="106"/>
      <c r="EU76" s="106"/>
      <c r="EV76" s="106"/>
      <c r="EW76" s="106"/>
    </row>
    <row r="77" spans="1:153" x14ac:dyDescent="0.25">
      <c r="A77" s="106"/>
      <c r="B77" s="106"/>
      <c r="C77" s="106"/>
      <c r="D77" s="106"/>
      <c r="E77" s="106"/>
      <c r="F77" s="172"/>
      <c r="G77" s="167"/>
      <c r="H77" s="167"/>
      <c r="I77" s="167"/>
      <c r="J77" s="127"/>
      <c r="K77" s="167"/>
      <c r="L77" s="167"/>
      <c r="M77" s="167"/>
      <c r="N77" s="167"/>
      <c r="O77" s="167"/>
      <c r="P77" s="167"/>
      <c r="Q77" s="117"/>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c r="BZ77" s="106"/>
      <c r="CA77" s="106"/>
      <c r="CB77" s="106"/>
      <c r="CC77" s="106"/>
      <c r="CD77" s="106"/>
      <c r="CE77" s="106"/>
      <c r="CF77" s="106"/>
      <c r="CG77" s="106"/>
      <c r="CH77" s="106"/>
      <c r="CI77" s="106"/>
      <c r="CJ77" s="106"/>
      <c r="CK77" s="106"/>
      <c r="CL77" s="106"/>
      <c r="CM77" s="106"/>
      <c r="CN77" s="106"/>
      <c r="CO77" s="106"/>
      <c r="CP77" s="106"/>
      <c r="CQ77" s="106"/>
      <c r="CR77" s="106"/>
      <c r="CS77" s="106"/>
      <c r="CT77" s="106"/>
      <c r="CU77" s="106"/>
      <c r="CV77" s="106"/>
      <c r="CW77" s="106"/>
      <c r="CX77" s="106"/>
      <c r="CY77" s="106"/>
      <c r="CZ77" s="106"/>
      <c r="DA77" s="106"/>
      <c r="DB77" s="106"/>
      <c r="DC77" s="106"/>
      <c r="DD77" s="106"/>
      <c r="DE77" s="106"/>
      <c r="DF77" s="106"/>
      <c r="DG77" s="106"/>
      <c r="DH77" s="106"/>
      <c r="DI77" s="106"/>
      <c r="DJ77" s="106"/>
      <c r="DK77" s="106"/>
      <c r="DL77" s="106"/>
      <c r="DM77" s="106"/>
      <c r="DN77" s="106"/>
      <c r="DO77" s="106"/>
      <c r="DP77" s="106"/>
      <c r="DQ77" s="106"/>
      <c r="DR77" s="106"/>
      <c r="DS77" s="106"/>
      <c r="DT77" s="106"/>
      <c r="DU77" s="106"/>
      <c r="DV77" s="106"/>
      <c r="DW77" s="106"/>
      <c r="DX77" s="106"/>
      <c r="DY77" s="106"/>
      <c r="DZ77" s="106"/>
      <c r="EA77" s="106"/>
      <c r="EB77" s="106"/>
      <c r="EC77" s="106"/>
      <c r="ED77" s="106"/>
      <c r="EE77" s="106"/>
      <c r="EF77" s="106"/>
      <c r="EG77" s="106"/>
      <c r="EH77" s="106"/>
      <c r="EI77" s="106"/>
      <c r="EJ77" s="106"/>
      <c r="EK77" s="106"/>
      <c r="EL77" s="106"/>
      <c r="EM77" s="106"/>
      <c r="EN77" s="106"/>
      <c r="EO77" s="106"/>
      <c r="EP77" s="106"/>
      <c r="EQ77" s="106"/>
      <c r="ER77" s="106"/>
      <c r="ES77" s="106"/>
      <c r="ET77" s="106"/>
      <c r="EU77" s="106"/>
      <c r="EV77" s="106"/>
      <c r="EW77" s="106"/>
    </row>
    <row r="78" spans="1:153" x14ac:dyDescent="0.25">
      <c r="A78" s="106"/>
      <c r="B78" s="106"/>
      <c r="C78" s="106"/>
      <c r="D78" s="106"/>
      <c r="E78" s="106"/>
      <c r="F78" s="172"/>
      <c r="G78" s="167"/>
      <c r="H78" s="167"/>
      <c r="I78" s="167"/>
      <c r="J78" s="127"/>
      <c r="K78" s="167"/>
      <c r="L78" s="167"/>
      <c r="M78" s="167"/>
      <c r="N78" s="167"/>
      <c r="O78" s="167"/>
      <c r="P78" s="167"/>
      <c r="Q78" s="117"/>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6"/>
      <c r="CH78" s="106"/>
      <c r="CI78" s="106"/>
      <c r="CJ78" s="106"/>
      <c r="CK78" s="106"/>
      <c r="CL78" s="106"/>
      <c r="CM78" s="106"/>
      <c r="CN78" s="106"/>
      <c r="CO78" s="106"/>
      <c r="CP78" s="106"/>
      <c r="CQ78" s="106"/>
      <c r="CR78" s="106"/>
      <c r="CS78" s="106"/>
      <c r="CT78" s="106"/>
      <c r="CU78" s="106"/>
      <c r="CV78" s="106"/>
      <c r="CW78" s="106"/>
      <c r="CX78" s="106"/>
      <c r="CY78" s="106"/>
      <c r="CZ78" s="106"/>
      <c r="DA78" s="106"/>
      <c r="DB78" s="106"/>
      <c r="DC78" s="106"/>
      <c r="DD78" s="106"/>
      <c r="DE78" s="106"/>
      <c r="DF78" s="106"/>
      <c r="DG78" s="106"/>
      <c r="DH78" s="106"/>
      <c r="DI78" s="106"/>
      <c r="DJ78" s="106"/>
      <c r="DK78" s="106"/>
      <c r="DL78" s="106"/>
      <c r="DM78" s="106"/>
      <c r="DN78" s="106"/>
      <c r="DO78" s="106"/>
      <c r="DP78" s="106"/>
      <c r="DQ78" s="106"/>
      <c r="DR78" s="106"/>
      <c r="DS78" s="106"/>
      <c r="DT78" s="106"/>
      <c r="DU78" s="106"/>
      <c r="DV78" s="106"/>
      <c r="DW78" s="106"/>
      <c r="DX78" s="106"/>
      <c r="DY78" s="106"/>
      <c r="DZ78" s="106"/>
      <c r="EA78" s="106"/>
      <c r="EB78" s="106"/>
      <c r="EC78" s="106"/>
      <c r="ED78" s="106"/>
      <c r="EE78" s="106"/>
      <c r="EF78" s="106"/>
      <c r="EG78" s="106"/>
      <c r="EH78" s="106"/>
      <c r="EI78" s="106"/>
      <c r="EJ78" s="106"/>
      <c r="EK78" s="106"/>
      <c r="EL78" s="106"/>
      <c r="EM78" s="106"/>
      <c r="EN78" s="106"/>
      <c r="EO78" s="106"/>
      <c r="EP78" s="106"/>
      <c r="EQ78" s="106"/>
      <c r="ER78" s="106"/>
      <c r="ES78" s="106"/>
      <c r="ET78" s="106"/>
      <c r="EU78" s="106"/>
      <c r="EV78" s="106"/>
      <c r="EW78" s="106"/>
    </row>
    <row r="79" spans="1:153" x14ac:dyDescent="0.25">
      <c r="A79" s="106"/>
      <c r="B79" s="106"/>
      <c r="C79" s="106"/>
      <c r="D79" s="106"/>
      <c r="E79" s="106"/>
      <c r="F79" s="172"/>
      <c r="G79" s="167"/>
      <c r="H79" s="167"/>
      <c r="I79" s="167"/>
      <c r="J79" s="127"/>
      <c r="K79" s="167"/>
      <c r="L79" s="167"/>
      <c r="M79" s="167"/>
      <c r="N79" s="167"/>
      <c r="O79" s="167"/>
      <c r="P79" s="167"/>
      <c r="Q79" s="117"/>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6"/>
      <c r="EC79" s="106"/>
      <c r="ED79" s="106"/>
      <c r="EE79" s="106"/>
      <c r="EF79" s="106"/>
      <c r="EG79" s="106"/>
      <c r="EH79" s="106"/>
      <c r="EI79" s="106"/>
      <c r="EJ79" s="106"/>
      <c r="EK79" s="106"/>
      <c r="EL79" s="106"/>
      <c r="EM79" s="106"/>
      <c r="EN79" s="106"/>
      <c r="EO79" s="106"/>
      <c r="EP79" s="106"/>
      <c r="EQ79" s="106"/>
      <c r="ER79" s="106"/>
      <c r="ES79" s="106"/>
      <c r="ET79" s="106"/>
      <c r="EU79" s="106"/>
      <c r="EV79" s="106"/>
      <c r="EW79" s="106"/>
    </row>
    <row r="80" spans="1:153" x14ac:dyDescent="0.25">
      <c r="A80" s="106"/>
      <c r="B80" s="106"/>
      <c r="C80" s="106"/>
      <c r="D80" s="106"/>
      <c r="E80" s="106"/>
      <c r="F80" s="172"/>
      <c r="G80" s="167"/>
      <c r="H80" s="167"/>
      <c r="I80" s="167"/>
      <c r="J80" s="127"/>
      <c r="K80" s="167"/>
      <c r="L80" s="167"/>
      <c r="M80" s="167"/>
      <c r="N80" s="167"/>
      <c r="O80" s="167"/>
      <c r="P80" s="167"/>
      <c r="Q80" s="117"/>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6"/>
      <c r="CH80" s="106"/>
      <c r="CI80" s="106"/>
      <c r="CJ80" s="106"/>
      <c r="CK80" s="106"/>
      <c r="CL80" s="106"/>
      <c r="CM80" s="106"/>
      <c r="CN80" s="106"/>
      <c r="CO80" s="106"/>
      <c r="CP80" s="106"/>
      <c r="CQ80" s="106"/>
      <c r="CR80" s="106"/>
      <c r="CS80" s="106"/>
      <c r="CT80" s="106"/>
      <c r="CU80" s="106"/>
      <c r="CV80" s="106"/>
      <c r="CW80" s="106"/>
      <c r="CX80" s="106"/>
      <c r="CY80" s="106"/>
      <c r="CZ80" s="106"/>
      <c r="DA80" s="106"/>
      <c r="DB80" s="106"/>
      <c r="DC80" s="106"/>
      <c r="DD80" s="106"/>
      <c r="DE80" s="106"/>
      <c r="DF80" s="106"/>
      <c r="DG80" s="106"/>
      <c r="DH80" s="106"/>
      <c r="DI80" s="106"/>
      <c r="DJ80" s="106"/>
      <c r="DK80" s="106"/>
      <c r="DL80" s="106"/>
      <c r="DM80" s="106"/>
      <c r="DN80" s="106"/>
      <c r="DO80" s="106"/>
      <c r="DP80" s="106"/>
      <c r="DQ80" s="106"/>
      <c r="DR80" s="106"/>
      <c r="DS80" s="106"/>
      <c r="DT80" s="106"/>
      <c r="DU80" s="106"/>
      <c r="DV80" s="106"/>
      <c r="DW80" s="106"/>
      <c r="DX80" s="106"/>
      <c r="DY80" s="106"/>
      <c r="DZ80" s="106"/>
      <c r="EA80" s="106"/>
      <c r="EB80" s="106"/>
      <c r="EC80" s="106"/>
      <c r="ED80" s="106"/>
      <c r="EE80" s="106"/>
      <c r="EF80" s="106"/>
      <c r="EG80" s="106"/>
      <c r="EH80" s="106"/>
      <c r="EI80" s="106"/>
      <c r="EJ80" s="106"/>
      <c r="EK80" s="106"/>
      <c r="EL80" s="106"/>
      <c r="EM80" s="106"/>
      <c r="EN80" s="106"/>
      <c r="EO80" s="106"/>
      <c r="EP80" s="106"/>
      <c r="EQ80" s="106"/>
      <c r="ER80" s="106"/>
      <c r="ES80" s="106"/>
      <c r="ET80" s="106"/>
      <c r="EU80" s="106"/>
      <c r="EV80" s="106"/>
      <c r="EW80" s="106"/>
    </row>
    <row r="81" spans="1:153" x14ac:dyDescent="0.25">
      <c r="A81" s="106"/>
      <c r="B81" s="106"/>
      <c r="C81" s="106"/>
      <c r="D81" s="106"/>
      <c r="E81" s="106"/>
      <c r="F81" s="172"/>
      <c r="G81" s="167"/>
      <c r="H81" s="167"/>
      <c r="I81" s="167"/>
      <c r="J81" s="127"/>
      <c r="K81" s="167"/>
      <c r="L81" s="167"/>
      <c r="M81" s="167"/>
      <c r="N81" s="167"/>
      <c r="O81" s="167"/>
      <c r="P81" s="167"/>
      <c r="Q81" s="117"/>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6"/>
      <c r="CH81" s="106"/>
      <c r="CI81" s="106"/>
      <c r="CJ81" s="106"/>
      <c r="CK81" s="106"/>
      <c r="CL81" s="106"/>
      <c r="CM81" s="106"/>
      <c r="CN81" s="106"/>
      <c r="CO81" s="106"/>
      <c r="CP81" s="106"/>
      <c r="CQ81" s="106"/>
      <c r="CR81" s="106"/>
      <c r="CS81" s="106"/>
      <c r="CT81" s="106"/>
      <c r="CU81" s="106"/>
      <c r="CV81" s="106"/>
      <c r="CW81" s="106"/>
      <c r="CX81" s="106"/>
      <c r="CY81" s="106"/>
      <c r="CZ81" s="106"/>
      <c r="DA81" s="106"/>
      <c r="DB81" s="106"/>
      <c r="DC81" s="106"/>
      <c r="DD81" s="106"/>
      <c r="DE81" s="106"/>
      <c r="DF81" s="106"/>
      <c r="DG81" s="106"/>
      <c r="DH81" s="106"/>
      <c r="DI81" s="106"/>
      <c r="DJ81" s="106"/>
      <c r="DK81" s="106"/>
      <c r="DL81" s="106"/>
      <c r="DM81" s="106"/>
      <c r="DN81" s="106"/>
      <c r="DO81" s="106"/>
      <c r="DP81" s="106"/>
      <c r="DQ81" s="106"/>
      <c r="DR81" s="106"/>
      <c r="DS81" s="106"/>
      <c r="DT81" s="106"/>
      <c r="DU81" s="106"/>
      <c r="DV81" s="106"/>
      <c r="DW81" s="106"/>
      <c r="DX81" s="106"/>
      <c r="DY81" s="106"/>
      <c r="DZ81" s="106"/>
      <c r="EA81" s="106"/>
      <c r="EB81" s="106"/>
      <c r="EC81" s="106"/>
      <c r="ED81" s="106"/>
      <c r="EE81" s="106"/>
      <c r="EF81" s="106"/>
      <c r="EG81" s="106"/>
      <c r="EH81" s="106"/>
      <c r="EI81" s="106"/>
      <c r="EJ81" s="106"/>
      <c r="EK81" s="106"/>
      <c r="EL81" s="106"/>
      <c r="EM81" s="106"/>
      <c r="EN81" s="106"/>
      <c r="EO81" s="106"/>
      <c r="EP81" s="106"/>
      <c r="EQ81" s="106"/>
      <c r="ER81" s="106"/>
      <c r="ES81" s="106"/>
      <c r="ET81" s="106"/>
      <c r="EU81" s="106"/>
      <c r="EV81" s="106"/>
      <c r="EW81" s="106"/>
    </row>
    <row r="82" spans="1:153" x14ac:dyDescent="0.25">
      <c r="A82" s="106"/>
      <c r="B82" s="106"/>
      <c r="C82" s="106"/>
      <c r="D82" s="106"/>
      <c r="E82" s="106"/>
      <c r="F82" s="172"/>
      <c r="G82" s="167"/>
      <c r="H82" s="167"/>
      <c r="I82" s="167"/>
      <c r="J82" s="127"/>
      <c r="K82" s="167"/>
      <c r="L82" s="167"/>
      <c r="M82" s="167"/>
      <c r="N82" s="167"/>
      <c r="O82" s="167"/>
      <c r="P82" s="167"/>
      <c r="Q82" s="117"/>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06"/>
      <c r="CZ82" s="106"/>
      <c r="DA82" s="106"/>
      <c r="DB82" s="106"/>
      <c r="DC82" s="106"/>
      <c r="DD82" s="106"/>
      <c r="DE82" s="106"/>
      <c r="DF82" s="106"/>
      <c r="DG82" s="106"/>
      <c r="DH82" s="106"/>
      <c r="DI82" s="106"/>
      <c r="DJ82" s="106"/>
      <c r="DK82" s="106"/>
      <c r="DL82" s="106"/>
      <c r="DM82" s="106"/>
      <c r="DN82" s="106"/>
      <c r="DO82" s="106"/>
      <c r="DP82" s="106"/>
      <c r="DQ82" s="106"/>
      <c r="DR82" s="106"/>
      <c r="DS82" s="106"/>
      <c r="DT82" s="106"/>
      <c r="DU82" s="106"/>
      <c r="DV82" s="106"/>
      <c r="DW82" s="106"/>
      <c r="DX82" s="106"/>
      <c r="DY82" s="106"/>
      <c r="DZ82" s="106"/>
      <c r="EA82" s="106"/>
      <c r="EB82" s="106"/>
      <c r="EC82" s="106"/>
      <c r="ED82" s="106"/>
      <c r="EE82" s="106"/>
      <c r="EF82" s="106"/>
      <c r="EG82" s="106"/>
      <c r="EH82" s="106"/>
      <c r="EI82" s="106"/>
      <c r="EJ82" s="106"/>
      <c r="EK82" s="106"/>
      <c r="EL82" s="106"/>
      <c r="EM82" s="106"/>
      <c r="EN82" s="106"/>
      <c r="EO82" s="106"/>
      <c r="EP82" s="106"/>
      <c r="EQ82" s="106"/>
      <c r="ER82" s="106"/>
      <c r="ES82" s="106"/>
      <c r="ET82" s="106"/>
      <c r="EU82" s="106"/>
      <c r="EV82" s="106"/>
      <c r="EW82" s="106"/>
    </row>
    <row r="83" spans="1:153" x14ac:dyDescent="0.25">
      <c r="A83" s="106"/>
      <c r="B83" s="106"/>
      <c r="C83" s="106"/>
      <c r="D83" s="106"/>
      <c r="E83" s="106"/>
      <c r="F83" s="172"/>
      <c r="G83" s="167"/>
      <c r="H83" s="167"/>
      <c r="I83" s="167"/>
      <c r="J83" s="127"/>
      <c r="K83" s="167"/>
      <c r="L83" s="167"/>
      <c r="M83" s="167"/>
      <c r="N83" s="167"/>
      <c r="O83" s="167"/>
      <c r="P83" s="167"/>
      <c r="Q83" s="117"/>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c r="BZ83" s="106"/>
      <c r="CA83" s="106"/>
      <c r="CB83" s="106"/>
      <c r="CC83" s="106"/>
      <c r="CD83" s="106"/>
      <c r="CE83" s="106"/>
      <c r="CF83" s="106"/>
      <c r="CG83" s="106"/>
      <c r="CH83" s="106"/>
      <c r="CI83" s="106"/>
      <c r="CJ83" s="106"/>
      <c r="CK83" s="106"/>
      <c r="CL83" s="106"/>
      <c r="CM83" s="106"/>
      <c r="CN83" s="106"/>
      <c r="CO83" s="106"/>
      <c r="CP83" s="106"/>
      <c r="CQ83" s="106"/>
      <c r="CR83" s="106"/>
      <c r="CS83" s="106"/>
      <c r="CT83" s="106"/>
      <c r="CU83" s="106"/>
      <c r="CV83" s="106"/>
      <c r="CW83" s="106"/>
      <c r="CX83" s="106"/>
      <c r="CY83" s="106"/>
      <c r="CZ83" s="106"/>
      <c r="DA83" s="106"/>
      <c r="DB83" s="106"/>
      <c r="DC83" s="106"/>
      <c r="DD83" s="106"/>
      <c r="DE83" s="106"/>
      <c r="DF83" s="106"/>
      <c r="DG83" s="106"/>
      <c r="DH83" s="106"/>
      <c r="DI83" s="106"/>
      <c r="DJ83" s="106"/>
      <c r="DK83" s="106"/>
      <c r="DL83" s="106"/>
      <c r="DM83" s="106"/>
      <c r="DN83" s="106"/>
      <c r="DO83" s="106"/>
      <c r="DP83" s="106"/>
      <c r="DQ83" s="106"/>
      <c r="DR83" s="106"/>
      <c r="DS83" s="106"/>
      <c r="DT83" s="106"/>
      <c r="DU83" s="106"/>
      <c r="DV83" s="106"/>
      <c r="DW83" s="106"/>
      <c r="DX83" s="106"/>
      <c r="DY83" s="106"/>
      <c r="DZ83" s="106"/>
      <c r="EA83" s="106"/>
      <c r="EB83" s="106"/>
      <c r="EC83" s="106"/>
      <c r="ED83" s="106"/>
      <c r="EE83" s="106"/>
      <c r="EF83" s="106"/>
      <c r="EG83" s="106"/>
      <c r="EH83" s="106"/>
      <c r="EI83" s="106"/>
      <c r="EJ83" s="106"/>
      <c r="EK83" s="106"/>
      <c r="EL83" s="106"/>
      <c r="EM83" s="106"/>
      <c r="EN83" s="106"/>
      <c r="EO83" s="106"/>
      <c r="EP83" s="106"/>
      <c r="EQ83" s="106"/>
      <c r="ER83" s="106"/>
      <c r="ES83" s="106"/>
      <c r="ET83" s="106"/>
      <c r="EU83" s="106"/>
      <c r="EV83" s="106"/>
      <c r="EW83" s="106"/>
    </row>
    <row r="84" spans="1:153" x14ac:dyDescent="0.25">
      <c r="A84" s="106"/>
      <c r="B84" s="106"/>
      <c r="C84" s="106"/>
      <c r="D84" s="106"/>
      <c r="E84" s="106"/>
      <c r="F84" s="172"/>
      <c r="G84" s="167"/>
      <c r="H84" s="167"/>
      <c r="I84" s="167"/>
      <c r="J84" s="127"/>
      <c r="K84" s="167"/>
      <c r="L84" s="167"/>
      <c r="M84" s="167"/>
      <c r="N84" s="167"/>
      <c r="O84" s="167"/>
      <c r="P84" s="167"/>
      <c r="Q84" s="117"/>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c r="BZ84" s="106"/>
      <c r="CA84" s="106"/>
      <c r="CB84" s="106"/>
      <c r="CC84" s="106"/>
      <c r="CD84" s="106"/>
      <c r="CE84" s="106"/>
      <c r="CF84" s="106"/>
      <c r="CG84" s="106"/>
      <c r="CH84" s="106"/>
      <c r="CI84" s="106"/>
      <c r="CJ84" s="106"/>
      <c r="CK84" s="106"/>
      <c r="CL84" s="106"/>
      <c r="CM84" s="106"/>
      <c r="CN84" s="106"/>
      <c r="CO84" s="106"/>
      <c r="CP84" s="106"/>
      <c r="CQ84" s="106"/>
      <c r="CR84" s="106"/>
      <c r="CS84" s="106"/>
      <c r="CT84" s="106"/>
      <c r="CU84" s="106"/>
      <c r="CV84" s="106"/>
      <c r="CW84" s="106"/>
      <c r="CX84" s="106"/>
      <c r="CY84" s="106"/>
      <c r="CZ84" s="106"/>
      <c r="DA84" s="106"/>
      <c r="DB84" s="106"/>
      <c r="DC84" s="106"/>
      <c r="DD84" s="106"/>
      <c r="DE84" s="106"/>
      <c r="DF84" s="106"/>
      <c r="DG84" s="106"/>
      <c r="DH84" s="106"/>
      <c r="DI84" s="106"/>
      <c r="DJ84" s="106"/>
      <c r="DK84" s="106"/>
      <c r="DL84" s="106"/>
      <c r="DM84" s="106"/>
      <c r="DN84" s="106"/>
      <c r="DO84" s="106"/>
      <c r="DP84" s="106"/>
      <c r="DQ84" s="106"/>
      <c r="DR84" s="106"/>
      <c r="DS84" s="106"/>
      <c r="DT84" s="106"/>
      <c r="DU84" s="106"/>
      <c r="DV84" s="106"/>
      <c r="DW84" s="106"/>
      <c r="DX84" s="106"/>
      <c r="DY84" s="106"/>
      <c r="DZ84" s="106"/>
      <c r="EA84" s="106"/>
      <c r="EB84" s="106"/>
      <c r="EC84" s="106"/>
      <c r="ED84" s="106"/>
      <c r="EE84" s="106"/>
      <c r="EF84" s="106"/>
      <c r="EG84" s="106"/>
      <c r="EH84" s="106"/>
      <c r="EI84" s="106"/>
      <c r="EJ84" s="106"/>
      <c r="EK84" s="106"/>
      <c r="EL84" s="106"/>
      <c r="EM84" s="106"/>
      <c r="EN84" s="106"/>
      <c r="EO84" s="106"/>
      <c r="EP84" s="106"/>
      <c r="EQ84" s="106"/>
      <c r="ER84" s="106"/>
      <c r="ES84" s="106"/>
      <c r="ET84" s="106"/>
      <c r="EU84" s="106"/>
      <c r="EV84" s="106"/>
      <c r="EW84" s="106"/>
    </row>
    <row r="85" spans="1:153" x14ac:dyDescent="0.25">
      <c r="A85" s="106"/>
      <c r="B85" s="106"/>
      <c r="C85" s="106"/>
      <c r="D85" s="106"/>
      <c r="E85" s="106"/>
      <c r="F85" s="172"/>
      <c r="G85" s="167"/>
      <c r="H85" s="167"/>
      <c r="I85" s="167"/>
      <c r="J85" s="127"/>
      <c r="K85" s="167"/>
      <c r="L85" s="167"/>
      <c r="M85" s="167"/>
      <c r="N85" s="167"/>
      <c r="O85" s="167"/>
      <c r="P85" s="167"/>
      <c r="Q85" s="117"/>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06"/>
      <c r="BP85" s="106"/>
      <c r="BQ85" s="106"/>
      <c r="BR85" s="106"/>
      <c r="BS85" s="106"/>
      <c r="BT85" s="106"/>
      <c r="BU85" s="106"/>
      <c r="BV85" s="106"/>
      <c r="BW85" s="106"/>
      <c r="BX85" s="106"/>
      <c r="BY85" s="106"/>
      <c r="BZ85" s="106"/>
      <c r="CA85" s="106"/>
      <c r="CB85" s="106"/>
      <c r="CC85" s="106"/>
      <c r="CD85" s="106"/>
      <c r="CE85" s="106"/>
      <c r="CF85" s="106"/>
      <c r="CG85" s="106"/>
      <c r="CH85" s="106"/>
      <c r="CI85" s="106"/>
      <c r="CJ85" s="106"/>
      <c r="CK85" s="106"/>
      <c r="CL85" s="106"/>
      <c r="CM85" s="106"/>
      <c r="CN85" s="106"/>
      <c r="CO85" s="106"/>
      <c r="CP85" s="106"/>
      <c r="CQ85" s="106"/>
      <c r="CR85" s="106"/>
      <c r="CS85" s="106"/>
      <c r="CT85" s="106"/>
      <c r="CU85" s="106"/>
      <c r="CV85" s="106"/>
      <c r="CW85" s="106"/>
      <c r="CX85" s="106"/>
      <c r="CY85" s="106"/>
      <c r="CZ85" s="106"/>
      <c r="DA85" s="106"/>
      <c r="DB85" s="106"/>
      <c r="DC85" s="106"/>
      <c r="DD85" s="106"/>
      <c r="DE85" s="106"/>
      <c r="DF85" s="106"/>
      <c r="DG85" s="106"/>
      <c r="DH85" s="106"/>
      <c r="DI85" s="106"/>
      <c r="DJ85" s="106"/>
      <c r="DK85" s="106"/>
      <c r="DL85" s="106"/>
      <c r="DM85" s="106"/>
      <c r="DN85" s="106"/>
      <c r="DO85" s="106"/>
      <c r="DP85" s="106"/>
      <c r="DQ85" s="106"/>
      <c r="DR85" s="106"/>
      <c r="DS85" s="106"/>
      <c r="DT85" s="106"/>
      <c r="DU85" s="106"/>
      <c r="DV85" s="106"/>
      <c r="DW85" s="106"/>
      <c r="DX85" s="106"/>
      <c r="DY85" s="106"/>
      <c r="DZ85" s="106"/>
      <c r="EA85" s="106"/>
      <c r="EB85" s="106"/>
      <c r="EC85" s="106"/>
      <c r="ED85" s="106"/>
      <c r="EE85" s="106"/>
      <c r="EF85" s="106"/>
      <c r="EG85" s="106"/>
      <c r="EH85" s="106"/>
      <c r="EI85" s="106"/>
      <c r="EJ85" s="106"/>
      <c r="EK85" s="106"/>
      <c r="EL85" s="106"/>
      <c r="EM85" s="106"/>
      <c r="EN85" s="106"/>
      <c r="EO85" s="106"/>
      <c r="EP85" s="106"/>
      <c r="EQ85" s="106"/>
      <c r="ER85" s="106"/>
      <c r="ES85" s="106"/>
      <c r="ET85" s="106"/>
      <c r="EU85" s="106"/>
      <c r="EV85" s="106"/>
      <c r="EW85" s="106"/>
    </row>
    <row r="86" spans="1:153" x14ac:dyDescent="0.25">
      <c r="A86" s="106"/>
      <c r="B86" s="106"/>
      <c r="C86" s="106"/>
      <c r="D86" s="106"/>
      <c r="E86" s="106"/>
      <c r="F86" s="172"/>
      <c r="G86" s="167"/>
      <c r="H86" s="167"/>
      <c r="I86" s="167"/>
      <c r="J86" s="127"/>
      <c r="K86" s="167"/>
      <c r="L86" s="167"/>
      <c r="M86" s="167"/>
      <c r="N86" s="167"/>
      <c r="O86" s="167"/>
      <c r="P86" s="167"/>
      <c r="Q86" s="117"/>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6"/>
      <c r="BN86" s="106"/>
      <c r="BO86" s="106"/>
      <c r="BP86" s="106"/>
      <c r="BQ86" s="106"/>
      <c r="BR86" s="106"/>
      <c r="BS86" s="106"/>
      <c r="BT86" s="106"/>
      <c r="BU86" s="106"/>
      <c r="BV86" s="106"/>
      <c r="BW86" s="106"/>
      <c r="BX86" s="106"/>
      <c r="BY86" s="106"/>
      <c r="BZ86" s="106"/>
      <c r="CA86" s="106"/>
      <c r="CB86" s="106"/>
      <c r="CC86" s="106"/>
      <c r="CD86" s="106"/>
      <c r="CE86" s="106"/>
      <c r="CF86" s="106"/>
      <c r="CG86" s="106"/>
      <c r="CH86" s="106"/>
      <c r="CI86" s="106"/>
      <c r="CJ86" s="106"/>
      <c r="CK86" s="106"/>
      <c r="CL86" s="106"/>
      <c r="CM86" s="106"/>
      <c r="CN86" s="106"/>
      <c r="CO86" s="106"/>
      <c r="CP86" s="106"/>
      <c r="CQ86" s="106"/>
      <c r="CR86" s="106"/>
      <c r="CS86" s="106"/>
      <c r="CT86" s="106"/>
      <c r="CU86" s="106"/>
      <c r="CV86" s="106"/>
      <c r="CW86" s="106"/>
      <c r="CX86" s="106"/>
      <c r="CY86" s="106"/>
      <c r="CZ86" s="106"/>
      <c r="DA86" s="106"/>
      <c r="DB86" s="106"/>
      <c r="DC86" s="106"/>
      <c r="DD86" s="106"/>
      <c r="DE86" s="106"/>
      <c r="DF86" s="106"/>
      <c r="DG86" s="106"/>
      <c r="DH86" s="106"/>
      <c r="DI86" s="106"/>
      <c r="DJ86" s="106"/>
      <c r="DK86" s="106"/>
      <c r="DL86" s="106"/>
      <c r="DM86" s="106"/>
      <c r="DN86" s="106"/>
      <c r="DO86" s="106"/>
      <c r="DP86" s="106"/>
      <c r="DQ86" s="106"/>
      <c r="DR86" s="106"/>
      <c r="DS86" s="106"/>
      <c r="DT86" s="106"/>
      <c r="DU86" s="106"/>
      <c r="DV86" s="106"/>
      <c r="DW86" s="106"/>
      <c r="DX86" s="106"/>
      <c r="DY86" s="106"/>
      <c r="DZ86" s="106"/>
      <c r="EA86" s="106"/>
      <c r="EB86" s="106"/>
      <c r="EC86" s="106"/>
      <c r="ED86" s="106"/>
      <c r="EE86" s="106"/>
      <c r="EF86" s="106"/>
      <c r="EG86" s="106"/>
      <c r="EH86" s="106"/>
      <c r="EI86" s="106"/>
      <c r="EJ86" s="106"/>
      <c r="EK86" s="106"/>
      <c r="EL86" s="106"/>
      <c r="EM86" s="106"/>
      <c r="EN86" s="106"/>
      <c r="EO86" s="106"/>
      <c r="EP86" s="106"/>
      <c r="EQ86" s="106"/>
      <c r="ER86" s="106"/>
      <c r="ES86" s="106"/>
      <c r="ET86" s="106"/>
      <c r="EU86" s="106"/>
      <c r="EV86" s="106"/>
      <c r="EW86" s="106"/>
    </row>
    <row r="87" spans="1:153" x14ac:dyDescent="0.25">
      <c r="A87" s="106"/>
      <c r="B87" s="106"/>
      <c r="C87" s="106"/>
      <c r="D87" s="106"/>
      <c r="E87" s="106"/>
      <c r="F87" s="172"/>
      <c r="G87" s="167"/>
      <c r="H87" s="167"/>
      <c r="I87" s="167"/>
      <c r="J87" s="127"/>
      <c r="K87" s="167"/>
      <c r="L87" s="167"/>
      <c r="M87" s="167"/>
      <c r="N87" s="167"/>
      <c r="O87" s="167"/>
      <c r="P87" s="167"/>
      <c r="Q87" s="117"/>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c r="BU87" s="106"/>
      <c r="BV87" s="106"/>
      <c r="BW87" s="106"/>
      <c r="BX87" s="106"/>
      <c r="BY87" s="106"/>
      <c r="BZ87" s="106"/>
      <c r="CA87" s="106"/>
      <c r="CB87" s="106"/>
      <c r="CC87" s="106"/>
      <c r="CD87" s="106"/>
      <c r="CE87" s="106"/>
      <c r="CF87" s="106"/>
      <c r="CG87" s="106"/>
      <c r="CH87" s="106"/>
      <c r="CI87" s="106"/>
      <c r="CJ87" s="106"/>
      <c r="CK87" s="106"/>
      <c r="CL87" s="106"/>
      <c r="CM87" s="106"/>
      <c r="CN87" s="106"/>
      <c r="CO87" s="106"/>
      <c r="CP87" s="106"/>
      <c r="CQ87" s="106"/>
      <c r="CR87" s="106"/>
      <c r="CS87" s="106"/>
      <c r="CT87" s="106"/>
      <c r="CU87" s="106"/>
      <c r="CV87" s="106"/>
      <c r="CW87" s="106"/>
      <c r="CX87" s="106"/>
      <c r="CY87" s="106"/>
      <c r="CZ87" s="106"/>
      <c r="DA87" s="106"/>
      <c r="DB87" s="106"/>
      <c r="DC87" s="106"/>
      <c r="DD87" s="106"/>
      <c r="DE87" s="106"/>
      <c r="DF87" s="106"/>
      <c r="DG87" s="106"/>
      <c r="DH87" s="106"/>
      <c r="DI87" s="106"/>
      <c r="DJ87" s="106"/>
      <c r="DK87" s="106"/>
      <c r="DL87" s="106"/>
      <c r="DM87" s="106"/>
      <c r="DN87" s="106"/>
      <c r="DO87" s="106"/>
      <c r="DP87" s="106"/>
      <c r="DQ87" s="106"/>
      <c r="DR87" s="106"/>
      <c r="DS87" s="106"/>
      <c r="DT87" s="106"/>
      <c r="DU87" s="106"/>
      <c r="DV87" s="106"/>
      <c r="DW87" s="106"/>
      <c r="DX87" s="106"/>
      <c r="DY87" s="106"/>
      <c r="DZ87" s="106"/>
      <c r="EA87" s="106"/>
      <c r="EB87" s="106"/>
      <c r="EC87" s="106"/>
      <c r="ED87" s="106"/>
      <c r="EE87" s="106"/>
      <c r="EF87" s="106"/>
      <c r="EG87" s="106"/>
      <c r="EH87" s="106"/>
      <c r="EI87" s="106"/>
      <c r="EJ87" s="106"/>
      <c r="EK87" s="106"/>
      <c r="EL87" s="106"/>
      <c r="EM87" s="106"/>
      <c r="EN87" s="106"/>
      <c r="EO87" s="106"/>
      <c r="EP87" s="106"/>
      <c r="EQ87" s="106"/>
      <c r="ER87" s="106"/>
      <c r="ES87" s="106"/>
      <c r="ET87" s="106"/>
      <c r="EU87" s="106"/>
      <c r="EV87" s="106"/>
      <c r="EW87" s="106"/>
    </row>
    <row r="88" spans="1:153" x14ac:dyDescent="0.25">
      <c r="A88" s="106"/>
      <c r="B88" s="106"/>
      <c r="C88" s="106"/>
      <c r="D88" s="106"/>
      <c r="E88" s="106"/>
      <c r="F88" s="172"/>
      <c r="G88" s="167"/>
      <c r="H88" s="167"/>
      <c r="I88" s="167"/>
      <c r="J88" s="127"/>
      <c r="K88" s="167"/>
      <c r="L88" s="167"/>
      <c r="M88" s="167"/>
      <c r="N88" s="167"/>
      <c r="O88" s="167"/>
      <c r="P88" s="167"/>
      <c r="Q88" s="117"/>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06"/>
      <c r="BX88" s="106"/>
      <c r="BY88" s="106"/>
      <c r="BZ88" s="106"/>
      <c r="CA88" s="106"/>
      <c r="CB88" s="106"/>
      <c r="CC88" s="106"/>
      <c r="CD88" s="106"/>
      <c r="CE88" s="106"/>
      <c r="CF88" s="106"/>
      <c r="CG88" s="106"/>
      <c r="CH88" s="106"/>
      <c r="CI88" s="106"/>
      <c r="CJ88" s="106"/>
      <c r="CK88" s="106"/>
      <c r="CL88" s="106"/>
      <c r="CM88" s="106"/>
      <c r="CN88" s="106"/>
      <c r="CO88" s="106"/>
      <c r="CP88" s="106"/>
      <c r="CQ88" s="106"/>
      <c r="CR88" s="106"/>
      <c r="CS88" s="106"/>
      <c r="CT88" s="106"/>
      <c r="CU88" s="106"/>
      <c r="CV88" s="106"/>
      <c r="CW88" s="106"/>
      <c r="CX88" s="106"/>
      <c r="CY88" s="106"/>
      <c r="CZ88" s="106"/>
      <c r="DA88" s="106"/>
      <c r="DB88" s="106"/>
      <c r="DC88" s="106"/>
      <c r="DD88" s="106"/>
      <c r="DE88" s="106"/>
      <c r="DF88" s="106"/>
      <c r="DG88" s="106"/>
      <c r="DH88" s="106"/>
      <c r="DI88" s="106"/>
      <c r="DJ88" s="106"/>
      <c r="DK88" s="106"/>
      <c r="DL88" s="106"/>
      <c r="DM88" s="106"/>
      <c r="DN88" s="106"/>
      <c r="DO88" s="106"/>
      <c r="DP88" s="106"/>
      <c r="DQ88" s="106"/>
      <c r="DR88" s="106"/>
      <c r="DS88" s="106"/>
      <c r="DT88" s="106"/>
      <c r="DU88" s="106"/>
      <c r="DV88" s="106"/>
      <c r="DW88" s="106"/>
      <c r="DX88" s="106"/>
      <c r="DY88" s="106"/>
      <c r="DZ88" s="106"/>
      <c r="EA88" s="106"/>
      <c r="EB88" s="106"/>
      <c r="EC88" s="106"/>
      <c r="ED88" s="106"/>
      <c r="EE88" s="106"/>
      <c r="EF88" s="106"/>
      <c r="EG88" s="106"/>
      <c r="EH88" s="106"/>
      <c r="EI88" s="106"/>
      <c r="EJ88" s="106"/>
      <c r="EK88" s="106"/>
      <c r="EL88" s="106"/>
      <c r="EM88" s="106"/>
      <c r="EN88" s="106"/>
      <c r="EO88" s="106"/>
      <c r="EP88" s="106"/>
      <c r="EQ88" s="106"/>
      <c r="ER88" s="106"/>
      <c r="ES88" s="106"/>
      <c r="ET88" s="106"/>
      <c r="EU88" s="106"/>
      <c r="EV88" s="106"/>
      <c r="EW88" s="106"/>
    </row>
    <row r="89" spans="1:153" x14ac:dyDescent="0.25">
      <c r="A89" s="106"/>
      <c r="B89" s="106"/>
      <c r="C89" s="106"/>
      <c r="D89" s="106"/>
      <c r="E89" s="106"/>
      <c r="F89" s="172"/>
      <c r="G89" s="167"/>
      <c r="H89" s="167"/>
      <c r="I89" s="167"/>
      <c r="J89" s="127"/>
      <c r="K89" s="167"/>
      <c r="L89" s="167"/>
      <c r="M89" s="167"/>
      <c r="N89" s="167"/>
      <c r="O89" s="167"/>
      <c r="P89" s="167"/>
      <c r="Q89" s="117"/>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06"/>
      <c r="BP89" s="106"/>
      <c r="BQ89" s="106"/>
      <c r="BR89" s="106"/>
      <c r="BS89" s="106"/>
      <c r="BT89" s="106"/>
      <c r="BU89" s="106"/>
      <c r="BV89" s="106"/>
      <c r="BW89" s="106"/>
      <c r="BX89" s="106"/>
      <c r="BY89" s="106"/>
      <c r="BZ89" s="106"/>
      <c r="CA89" s="106"/>
      <c r="CB89" s="106"/>
      <c r="CC89" s="106"/>
      <c r="CD89" s="106"/>
      <c r="CE89" s="106"/>
      <c r="CF89" s="106"/>
      <c r="CG89" s="106"/>
      <c r="CH89" s="106"/>
      <c r="CI89" s="106"/>
      <c r="CJ89" s="106"/>
      <c r="CK89" s="106"/>
      <c r="CL89" s="106"/>
      <c r="CM89" s="106"/>
      <c r="CN89" s="106"/>
      <c r="CO89" s="106"/>
      <c r="CP89" s="106"/>
      <c r="CQ89" s="106"/>
      <c r="CR89" s="106"/>
      <c r="CS89" s="106"/>
      <c r="CT89" s="106"/>
      <c r="CU89" s="106"/>
      <c r="CV89" s="106"/>
      <c r="CW89" s="106"/>
      <c r="CX89" s="106"/>
      <c r="CY89" s="106"/>
      <c r="CZ89" s="106"/>
      <c r="DA89" s="106"/>
      <c r="DB89" s="106"/>
      <c r="DC89" s="106"/>
      <c r="DD89" s="106"/>
      <c r="DE89" s="106"/>
      <c r="DF89" s="106"/>
      <c r="DG89" s="106"/>
      <c r="DH89" s="106"/>
      <c r="DI89" s="106"/>
      <c r="DJ89" s="106"/>
      <c r="DK89" s="106"/>
      <c r="DL89" s="106"/>
      <c r="DM89" s="106"/>
      <c r="DN89" s="106"/>
      <c r="DO89" s="106"/>
      <c r="DP89" s="106"/>
      <c r="DQ89" s="106"/>
      <c r="DR89" s="106"/>
      <c r="DS89" s="106"/>
      <c r="DT89" s="106"/>
      <c r="DU89" s="106"/>
      <c r="DV89" s="106"/>
      <c r="DW89" s="106"/>
      <c r="DX89" s="106"/>
      <c r="DY89" s="106"/>
      <c r="DZ89" s="106"/>
      <c r="EA89" s="106"/>
      <c r="EB89" s="106"/>
      <c r="EC89" s="106"/>
      <c r="ED89" s="106"/>
      <c r="EE89" s="106"/>
      <c r="EF89" s="106"/>
      <c r="EG89" s="106"/>
      <c r="EH89" s="106"/>
      <c r="EI89" s="106"/>
      <c r="EJ89" s="106"/>
      <c r="EK89" s="106"/>
      <c r="EL89" s="106"/>
      <c r="EM89" s="106"/>
      <c r="EN89" s="106"/>
      <c r="EO89" s="106"/>
      <c r="EP89" s="106"/>
      <c r="EQ89" s="106"/>
      <c r="ER89" s="106"/>
      <c r="ES89" s="106"/>
      <c r="ET89" s="106"/>
      <c r="EU89" s="106"/>
      <c r="EV89" s="106"/>
      <c r="EW89" s="106"/>
    </row>
    <row r="90" spans="1:153" x14ac:dyDescent="0.25">
      <c r="A90" s="106"/>
      <c r="B90" s="106"/>
      <c r="C90" s="106"/>
      <c r="D90" s="106"/>
      <c r="E90" s="106"/>
      <c r="F90" s="172"/>
      <c r="G90" s="167"/>
      <c r="H90" s="167"/>
      <c r="I90" s="167"/>
      <c r="J90" s="127"/>
      <c r="K90" s="167"/>
      <c r="L90" s="167"/>
      <c r="M90" s="167"/>
      <c r="N90" s="167"/>
      <c r="O90" s="167"/>
      <c r="P90" s="167"/>
      <c r="Q90" s="117"/>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6"/>
      <c r="BR90" s="106"/>
      <c r="BS90" s="106"/>
      <c r="BT90" s="106"/>
      <c r="BU90" s="106"/>
      <c r="BV90" s="106"/>
      <c r="BW90" s="106"/>
      <c r="BX90" s="106"/>
      <c r="BY90" s="106"/>
      <c r="BZ90" s="106"/>
      <c r="CA90" s="106"/>
      <c r="CB90" s="106"/>
      <c r="CC90" s="106"/>
      <c r="CD90" s="106"/>
      <c r="CE90" s="106"/>
      <c r="CF90" s="106"/>
      <c r="CG90" s="106"/>
      <c r="CH90" s="106"/>
      <c r="CI90" s="106"/>
      <c r="CJ90" s="106"/>
      <c r="CK90" s="106"/>
      <c r="CL90" s="106"/>
      <c r="CM90" s="106"/>
      <c r="CN90" s="106"/>
      <c r="CO90" s="106"/>
      <c r="CP90" s="106"/>
      <c r="CQ90" s="106"/>
      <c r="CR90" s="106"/>
      <c r="CS90" s="106"/>
      <c r="CT90" s="106"/>
      <c r="CU90" s="106"/>
      <c r="CV90" s="106"/>
      <c r="CW90" s="106"/>
      <c r="CX90" s="106"/>
      <c r="CY90" s="106"/>
      <c r="CZ90" s="106"/>
      <c r="DA90" s="106"/>
      <c r="DB90" s="106"/>
      <c r="DC90" s="106"/>
      <c r="DD90" s="106"/>
      <c r="DE90" s="106"/>
      <c r="DF90" s="106"/>
      <c r="DG90" s="106"/>
      <c r="DH90" s="106"/>
      <c r="DI90" s="106"/>
      <c r="DJ90" s="106"/>
      <c r="DK90" s="106"/>
      <c r="DL90" s="106"/>
      <c r="DM90" s="106"/>
      <c r="DN90" s="106"/>
      <c r="DO90" s="106"/>
      <c r="DP90" s="106"/>
      <c r="DQ90" s="106"/>
      <c r="DR90" s="106"/>
      <c r="DS90" s="106"/>
      <c r="DT90" s="106"/>
      <c r="DU90" s="106"/>
      <c r="DV90" s="106"/>
      <c r="DW90" s="106"/>
      <c r="DX90" s="106"/>
      <c r="DY90" s="106"/>
      <c r="DZ90" s="106"/>
      <c r="EA90" s="106"/>
      <c r="EB90" s="106"/>
      <c r="EC90" s="106"/>
      <c r="ED90" s="106"/>
      <c r="EE90" s="106"/>
      <c r="EF90" s="106"/>
      <c r="EG90" s="106"/>
      <c r="EH90" s="106"/>
      <c r="EI90" s="106"/>
      <c r="EJ90" s="106"/>
      <c r="EK90" s="106"/>
      <c r="EL90" s="106"/>
      <c r="EM90" s="106"/>
      <c r="EN90" s="106"/>
      <c r="EO90" s="106"/>
      <c r="EP90" s="106"/>
      <c r="EQ90" s="106"/>
      <c r="ER90" s="106"/>
      <c r="ES90" s="106"/>
      <c r="ET90" s="106"/>
      <c r="EU90" s="106"/>
      <c r="EV90" s="106"/>
      <c r="EW90" s="106"/>
    </row>
    <row r="91" spans="1:153" x14ac:dyDescent="0.25">
      <c r="A91" s="106"/>
      <c r="B91" s="106"/>
      <c r="C91" s="106"/>
      <c r="D91" s="106"/>
      <c r="E91" s="106"/>
      <c r="F91" s="172"/>
      <c r="G91" s="167"/>
      <c r="H91" s="167"/>
      <c r="I91" s="167"/>
      <c r="J91" s="127"/>
      <c r="K91" s="167"/>
      <c r="L91" s="167"/>
      <c r="M91" s="167"/>
      <c r="N91" s="167"/>
      <c r="O91" s="167"/>
      <c r="P91" s="167"/>
      <c r="Q91" s="117"/>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c r="BZ91" s="106"/>
      <c r="CA91" s="106"/>
      <c r="CB91" s="106"/>
      <c r="CC91" s="106"/>
      <c r="CD91" s="106"/>
      <c r="CE91" s="106"/>
      <c r="CF91" s="106"/>
      <c r="CG91" s="106"/>
      <c r="CH91" s="106"/>
      <c r="CI91" s="106"/>
      <c r="CJ91" s="106"/>
      <c r="CK91" s="106"/>
      <c r="CL91" s="106"/>
      <c r="CM91" s="106"/>
      <c r="CN91" s="106"/>
      <c r="CO91" s="106"/>
      <c r="CP91" s="106"/>
      <c r="CQ91" s="106"/>
      <c r="CR91" s="106"/>
      <c r="CS91" s="106"/>
      <c r="CT91" s="106"/>
      <c r="CU91" s="106"/>
      <c r="CV91" s="106"/>
      <c r="CW91" s="106"/>
      <c r="CX91" s="106"/>
      <c r="CY91" s="106"/>
      <c r="CZ91" s="106"/>
      <c r="DA91" s="106"/>
      <c r="DB91" s="106"/>
      <c r="DC91" s="106"/>
      <c r="DD91" s="106"/>
      <c r="DE91" s="106"/>
      <c r="DF91" s="106"/>
      <c r="DG91" s="106"/>
      <c r="DH91" s="106"/>
      <c r="DI91" s="106"/>
      <c r="DJ91" s="106"/>
      <c r="DK91" s="106"/>
      <c r="DL91" s="106"/>
      <c r="DM91" s="106"/>
      <c r="DN91" s="106"/>
      <c r="DO91" s="106"/>
      <c r="DP91" s="106"/>
      <c r="DQ91" s="106"/>
      <c r="DR91" s="106"/>
      <c r="DS91" s="106"/>
      <c r="DT91" s="106"/>
      <c r="DU91" s="106"/>
      <c r="DV91" s="106"/>
      <c r="DW91" s="106"/>
      <c r="DX91" s="106"/>
      <c r="DY91" s="106"/>
      <c r="DZ91" s="106"/>
      <c r="EA91" s="106"/>
      <c r="EB91" s="106"/>
      <c r="EC91" s="106"/>
      <c r="ED91" s="106"/>
      <c r="EE91" s="106"/>
      <c r="EF91" s="106"/>
      <c r="EG91" s="106"/>
      <c r="EH91" s="106"/>
      <c r="EI91" s="106"/>
      <c r="EJ91" s="106"/>
      <c r="EK91" s="106"/>
      <c r="EL91" s="106"/>
      <c r="EM91" s="106"/>
      <c r="EN91" s="106"/>
      <c r="EO91" s="106"/>
      <c r="EP91" s="106"/>
      <c r="EQ91" s="106"/>
      <c r="ER91" s="106"/>
      <c r="ES91" s="106"/>
      <c r="ET91" s="106"/>
      <c r="EU91" s="106"/>
      <c r="EV91" s="106"/>
      <c r="EW91" s="106"/>
    </row>
    <row r="92" spans="1:153" x14ac:dyDescent="0.25">
      <c r="A92" s="106"/>
      <c r="B92" s="106"/>
      <c r="C92" s="106"/>
      <c r="D92" s="106"/>
      <c r="E92" s="106"/>
      <c r="F92" s="172"/>
      <c r="G92" s="167"/>
      <c r="H92" s="167"/>
      <c r="I92" s="167"/>
      <c r="J92" s="127"/>
      <c r="K92" s="167"/>
      <c r="L92" s="167"/>
      <c r="M92" s="167"/>
      <c r="N92" s="167"/>
      <c r="O92" s="167"/>
      <c r="P92" s="167"/>
      <c r="Q92" s="117"/>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c r="BM92" s="106"/>
      <c r="BN92" s="106"/>
      <c r="BO92" s="106"/>
      <c r="BP92" s="106"/>
      <c r="BQ92" s="106"/>
      <c r="BR92" s="106"/>
      <c r="BS92" s="106"/>
      <c r="BT92" s="106"/>
      <c r="BU92" s="106"/>
      <c r="BV92" s="106"/>
      <c r="BW92" s="106"/>
      <c r="BX92" s="106"/>
      <c r="BY92" s="106"/>
      <c r="BZ92" s="106"/>
      <c r="CA92" s="106"/>
      <c r="CB92" s="106"/>
      <c r="CC92" s="106"/>
      <c r="CD92" s="106"/>
      <c r="CE92" s="106"/>
      <c r="CF92" s="106"/>
      <c r="CG92" s="106"/>
      <c r="CH92" s="106"/>
      <c r="CI92" s="106"/>
      <c r="CJ92" s="106"/>
      <c r="CK92" s="106"/>
      <c r="CL92" s="106"/>
      <c r="CM92" s="106"/>
      <c r="CN92" s="106"/>
      <c r="CO92" s="106"/>
      <c r="CP92" s="106"/>
      <c r="CQ92" s="106"/>
      <c r="CR92" s="106"/>
      <c r="CS92" s="106"/>
      <c r="CT92" s="106"/>
      <c r="CU92" s="106"/>
      <c r="CV92" s="106"/>
      <c r="CW92" s="106"/>
      <c r="CX92" s="106"/>
      <c r="CY92" s="106"/>
      <c r="CZ92" s="106"/>
      <c r="DA92" s="106"/>
      <c r="DB92" s="106"/>
      <c r="DC92" s="106"/>
      <c r="DD92" s="106"/>
      <c r="DE92" s="106"/>
      <c r="DF92" s="106"/>
      <c r="DG92" s="106"/>
      <c r="DH92" s="106"/>
      <c r="DI92" s="106"/>
      <c r="DJ92" s="106"/>
      <c r="DK92" s="106"/>
      <c r="DL92" s="106"/>
      <c r="DM92" s="106"/>
      <c r="DN92" s="106"/>
      <c r="DO92" s="106"/>
      <c r="DP92" s="106"/>
      <c r="DQ92" s="106"/>
      <c r="DR92" s="106"/>
      <c r="DS92" s="106"/>
      <c r="DT92" s="106"/>
      <c r="DU92" s="106"/>
      <c r="DV92" s="106"/>
      <c r="DW92" s="106"/>
      <c r="DX92" s="106"/>
      <c r="DY92" s="106"/>
      <c r="DZ92" s="106"/>
      <c r="EA92" s="106"/>
      <c r="EB92" s="106"/>
      <c r="EC92" s="106"/>
      <c r="ED92" s="106"/>
      <c r="EE92" s="106"/>
      <c r="EF92" s="106"/>
      <c r="EG92" s="106"/>
      <c r="EH92" s="106"/>
      <c r="EI92" s="106"/>
      <c r="EJ92" s="106"/>
      <c r="EK92" s="106"/>
      <c r="EL92" s="106"/>
      <c r="EM92" s="106"/>
      <c r="EN92" s="106"/>
      <c r="EO92" s="106"/>
      <c r="EP92" s="106"/>
      <c r="EQ92" s="106"/>
      <c r="ER92" s="106"/>
      <c r="ES92" s="106"/>
      <c r="ET92" s="106"/>
      <c r="EU92" s="106"/>
      <c r="EV92" s="106"/>
      <c r="EW92" s="106"/>
    </row>
    <row r="93" spans="1:153" x14ac:dyDescent="0.25">
      <c r="A93" s="106"/>
      <c r="B93" s="106"/>
      <c r="C93" s="106"/>
      <c r="D93" s="106"/>
      <c r="E93" s="106"/>
      <c r="F93" s="172"/>
      <c r="G93" s="167"/>
      <c r="H93" s="167"/>
      <c r="I93" s="167"/>
      <c r="J93" s="127"/>
      <c r="K93" s="167"/>
      <c r="L93" s="167"/>
      <c r="M93" s="167"/>
      <c r="N93" s="167"/>
      <c r="O93" s="167"/>
      <c r="P93" s="167"/>
      <c r="Q93" s="117"/>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c r="BM93" s="106"/>
      <c r="BN93" s="106"/>
      <c r="BO93" s="106"/>
      <c r="BP93" s="106"/>
      <c r="BQ93" s="106"/>
      <c r="BR93" s="106"/>
      <c r="BS93" s="106"/>
      <c r="BT93" s="106"/>
      <c r="BU93" s="106"/>
      <c r="BV93" s="106"/>
      <c r="BW93" s="106"/>
      <c r="BX93" s="106"/>
      <c r="BY93" s="106"/>
      <c r="BZ93" s="106"/>
      <c r="CA93" s="106"/>
      <c r="CB93" s="106"/>
      <c r="CC93" s="106"/>
      <c r="CD93" s="106"/>
      <c r="CE93" s="106"/>
      <c r="CF93" s="106"/>
      <c r="CG93" s="106"/>
      <c r="CH93" s="106"/>
      <c r="CI93" s="106"/>
      <c r="CJ93" s="106"/>
      <c r="CK93" s="106"/>
      <c r="CL93" s="106"/>
      <c r="CM93" s="106"/>
      <c r="CN93" s="106"/>
      <c r="CO93" s="106"/>
      <c r="CP93" s="106"/>
      <c r="CQ93" s="106"/>
      <c r="CR93" s="106"/>
      <c r="CS93" s="106"/>
      <c r="CT93" s="106"/>
      <c r="CU93" s="106"/>
      <c r="CV93" s="106"/>
      <c r="CW93" s="106"/>
      <c r="CX93" s="106"/>
      <c r="CY93" s="106"/>
      <c r="CZ93" s="106"/>
      <c r="DA93" s="106"/>
      <c r="DB93" s="106"/>
      <c r="DC93" s="106"/>
      <c r="DD93" s="106"/>
      <c r="DE93" s="106"/>
      <c r="DF93" s="106"/>
      <c r="DG93" s="106"/>
      <c r="DH93" s="106"/>
      <c r="DI93" s="106"/>
      <c r="DJ93" s="106"/>
      <c r="DK93" s="106"/>
      <c r="DL93" s="106"/>
      <c r="DM93" s="106"/>
      <c r="DN93" s="106"/>
      <c r="DO93" s="106"/>
      <c r="DP93" s="106"/>
      <c r="DQ93" s="106"/>
      <c r="DR93" s="106"/>
      <c r="DS93" s="106"/>
      <c r="DT93" s="106"/>
      <c r="DU93" s="106"/>
      <c r="DV93" s="106"/>
      <c r="DW93" s="106"/>
      <c r="DX93" s="106"/>
      <c r="DY93" s="106"/>
      <c r="DZ93" s="106"/>
      <c r="EA93" s="106"/>
      <c r="EB93" s="106"/>
      <c r="EC93" s="106"/>
      <c r="ED93" s="106"/>
      <c r="EE93" s="106"/>
      <c r="EF93" s="106"/>
      <c r="EG93" s="106"/>
      <c r="EH93" s="106"/>
      <c r="EI93" s="106"/>
      <c r="EJ93" s="106"/>
      <c r="EK93" s="106"/>
      <c r="EL93" s="106"/>
      <c r="EM93" s="106"/>
      <c r="EN93" s="106"/>
      <c r="EO93" s="106"/>
      <c r="EP93" s="106"/>
      <c r="EQ93" s="106"/>
      <c r="ER93" s="106"/>
      <c r="ES93" s="106"/>
      <c r="ET93" s="106"/>
      <c r="EU93" s="106"/>
      <c r="EV93" s="106"/>
      <c r="EW93" s="106"/>
    </row>
    <row r="94" spans="1:153" x14ac:dyDescent="0.25">
      <c r="A94" s="106"/>
      <c r="B94" s="106"/>
      <c r="C94" s="106"/>
      <c r="D94" s="106"/>
      <c r="E94" s="106"/>
      <c r="F94" s="172"/>
      <c r="G94" s="167"/>
      <c r="H94" s="167"/>
      <c r="I94" s="167"/>
      <c r="J94" s="127"/>
      <c r="K94" s="167"/>
      <c r="L94" s="167"/>
      <c r="M94" s="167"/>
      <c r="N94" s="167"/>
      <c r="O94" s="167"/>
      <c r="P94" s="167"/>
      <c r="Q94" s="117"/>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06"/>
      <c r="BP94" s="106"/>
      <c r="BQ94" s="106"/>
      <c r="BR94" s="106"/>
      <c r="BS94" s="106"/>
      <c r="BT94" s="106"/>
      <c r="BU94" s="106"/>
      <c r="BV94" s="106"/>
      <c r="BW94" s="106"/>
      <c r="BX94" s="106"/>
      <c r="BY94" s="106"/>
      <c r="BZ94" s="106"/>
      <c r="CA94" s="106"/>
      <c r="CB94" s="106"/>
      <c r="CC94" s="106"/>
      <c r="CD94" s="106"/>
      <c r="CE94" s="106"/>
      <c r="CF94" s="106"/>
      <c r="CG94" s="106"/>
      <c r="CH94" s="106"/>
      <c r="CI94" s="106"/>
      <c r="CJ94" s="106"/>
      <c r="CK94" s="106"/>
      <c r="CL94" s="106"/>
      <c r="CM94" s="106"/>
      <c r="CN94" s="106"/>
      <c r="CO94" s="106"/>
      <c r="CP94" s="106"/>
      <c r="CQ94" s="106"/>
      <c r="CR94" s="106"/>
      <c r="CS94" s="106"/>
      <c r="CT94" s="106"/>
      <c r="CU94" s="106"/>
      <c r="CV94" s="106"/>
      <c r="CW94" s="106"/>
      <c r="CX94" s="106"/>
      <c r="CY94" s="106"/>
      <c r="CZ94" s="106"/>
      <c r="DA94" s="106"/>
      <c r="DB94" s="106"/>
      <c r="DC94" s="106"/>
      <c r="DD94" s="106"/>
      <c r="DE94" s="106"/>
      <c r="DF94" s="106"/>
      <c r="DG94" s="106"/>
      <c r="DH94" s="106"/>
      <c r="DI94" s="106"/>
      <c r="DJ94" s="106"/>
      <c r="DK94" s="106"/>
      <c r="DL94" s="106"/>
      <c r="DM94" s="106"/>
      <c r="DN94" s="106"/>
      <c r="DO94" s="106"/>
      <c r="DP94" s="106"/>
      <c r="DQ94" s="106"/>
      <c r="DR94" s="106"/>
      <c r="DS94" s="106"/>
      <c r="DT94" s="106"/>
      <c r="DU94" s="106"/>
      <c r="DV94" s="106"/>
      <c r="DW94" s="106"/>
      <c r="DX94" s="106"/>
      <c r="DY94" s="106"/>
      <c r="DZ94" s="106"/>
      <c r="EA94" s="106"/>
      <c r="EB94" s="106"/>
      <c r="EC94" s="106"/>
      <c r="ED94" s="106"/>
      <c r="EE94" s="106"/>
      <c r="EF94" s="106"/>
      <c r="EG94" s="106"/>
      <c r="EH94" s="106"/>
      <c r="EI94" s="106"/>
      <c r="EJ94" s="106"/>
      <c r="EK94" s="106"/>
      <c r="EL94" s="106"/>
      <c r="EM94" s="106"/>
      <c r="EN94" s="106"/>
      <c r="EO94" s="106"/>
      <c r="EP94" s="106"/>
      <c r="EQ94" s="106"/>
      <c r="ER94" s="106"/>
      <c r="ES94" s="106"/>
      <c r="ET94" s="106"/>
      <c r="EU94" s="106"/>
      <c r="EV94" s="106"/>
      <c r="EW94" s="106"/>
    </row>
    <row r="95" spans="1:153" x14ac:dyDescent="0.25">
      <c r="A95" s="106"/>
      <c r="B95" s="106"/>
      <c r="C95" s="106"/>
      <c r="D95" s="106"/>
      <c r="E95" s="106"/>
      <c r="F95" s="172"/>
      <c r="G95" s="167"/>
      <c r="H95" s="167"/>
      <c r="I95" s="167"/>
      <c r="J95" s="127"/>
      <c r="K95" s="167"/>
      <c r="L95" s="167"/>
      <c r="M95" s="167"/>
      <c r="N95" s="167"/>
      <c r="O95" s="167"/>
      <c r="P95" s="167"/>
      <c r="Q95" s="117"/>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6"/>
      <c r="BR95" s="106"/>
      <c r="BS95" s="106"/>
      <c r="BT95" s="106"/>
      <c r="BU95" s="106"/>
      <c r="BV95" s="106"/>
      <c r="BW95" s="106"/>
      <c r="BX95" s="106"/>
      <c r="BY95" s="106"/>
      <c r="BZ95" s="106"/>
      <c r="CA95" s="106"/>
      <c r="CB95" s="106"/>
      <c r="CC95" s="106"/>
      <c r="CD95" s="106"/>
      <c r="CE95" s="106"/>
      <c r="CF95" s="106"/>
      <c r="CG95" s="106"/>
      <c r="CH95" s="106"/>
      <c r="CI95" s="106"/>
      <c r="CJ95" s="106"/>
      <c r="CK95" s="106"/>
      <c r="CL95" s="106"/>
      <c r="CM95" s="106"/>
      <c r="CN95" s="106"/>
      <c r="CO95" s="106"/>
      <c r="CP95" s="106"/>
      <c r="CQ95" s="106"/>
      <c r="CR95" s="106"/>
      <c r="CS95" s="106"/>
      <c r="CT95" s="106"/>
      <c r="CU95" s="106"/>
      <c r="CV95" s="106"/>
      <c r="CW95" s="106"/>
      <c r="CX95" s="106"/>
      <c r="CY95" s="106"/>
      <c r="CZ95" s="106"/>
      <c r="DA95" s="106"/>
      <c r="DB95" s="106"/>
      <c r="DC95" s="106"/>
      <c r="DD95" s="106"/>
      <c r="DE95" s="106"/>
      <c r="DF95" s="106"/>
      <c r="DG95" s="106"/>
      <c r="DH95" s="106"/>
      <c r="DI95" s="106"/>
      <c r="DJ95" s="106"/>
      <c r="DK95" s="106"/>
      <c r="DL95" s="106"/>
      <c r="DM95" s="106"/>
      <c r="DN95" s="106"/>
      <c r="DO95" s="106"/>
      <c r="DP95" s="106"/>
      <c r="DQ95" s="106"/>
      <c r="DR95" s="106"/>
      <c r="DS95" s="106"/>
      <c r="DT95" s="106"/>
      <c r="DU95" s="106"/>
      <c r="DV95" s="106"/>
      <c r="DW95" s="106"/>
      <c r="DX95" s="106"/>
      <c r="DY95" s="106"/>
      <c r="DZ95" s="106"/>
      <c r="EA95" s="106"/>
      <c r="EB95" s="106"/>
      <c r="EC95" s="106"/>
      <c r="ED95" s="106"/>
      <c r="EE95" s="106"/>
      <c r="EF95" s="106"/>
      <c r="EG95" s="106"/>
      <c r="EH95" s="106"/>
      <c r="EI95" s="106"/>
      <c r="EJ95" s="106"/>
      <c r="EK95" s="106"/>
      <c r="EL95" s="106"/>
      <c r="EM95" s="106"/>
      <c r="EN95" s="106"/>
      <c r="EO95" s="106"/>
      <c r="EP95" s="106"/>
      <c r="EQ95" s="106"/>
      <c r="ER95" s="106"/>
      <c r="ES95" s="106"/>
      <c r="ET95" s="106"/>
      <c r="EU95" s="106"/>
      <c r="EV95" s="106"/>
      <c r="EW95" s="106"/>
    </row>
    <row r="96" spans="1:153" x14ac:dyDescent="0.25">
      <c r="A96" s="106"/>
      <c r="B96" s="106"/>
      <c r="C96" s="106"/>
      <c r="D96" s="106"/>
      <c r="E96" s="106"/>
      <c r="F96" s="172"/>
      <c r="G96" s="167"/>
      <c r="H96" s="167"/>
      <c r="I96" s="167"/>
      <c r="J96" s="127"/>
      <c r="K96" s="167"/>
      <c r="L96" s="167"/>
      <c r="M96" s="167"/>
      <c r="N96" s="167"/>
      <c r="O96" s="167"/>
      <c r="P96" s="167"/>
      <c r="Q96" s="117"/>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06"/>
      <c r="BP96" s="106"/>
      <c r="BQ96" s="106"/>
      <c r="BR96" s="106"/>
      <c r="BS96" s="106"/>
      <c r="BT96" s="106"/>
      <c r="BU96" s="106"/>
      <c r="BV96" s="106"/>
      <c r="BW96" s="106"/>
      <c r="BX96" s="106"/>
      <c r="BY96" s="106"/>
      <c r="BZ96" s="106"/>
      <c r="CA96" s="106"/>
      <c r="CB96" s="106"/>
      <c r="CC96" s="106"/>
      <c r="CD96" s="106"/>
      <c r="CE96" s="106"/>
      <c r="CF96" s="106"/>
      <c r="CG96" s="106"/>
      <c r="CH96" s="106"/>
      <c r="CI96" s="106"/>
      <c r="CJ96" s="106"/>
      <c r="CK96" s="106"/>
      <c r="CL96" s="106"/>
      <c r="CM96" s="106"/>
      <c r="CN96" s="106"/>
      <c r="CO96" s="106"/>
      <c r="CP96" s="106"/>
      <c r="CQ96" s="106"/>
      <c r="CR96" s="106"/>
      <c r="CS96" s="106"/>
      <c r="CT96" s="106"/>
      <c r="CU96" s="106"/>
      <c r="CV96" s="106"/>
      <c r="CW96" s="106"/>
      <c r="CX96" s="106"/>
      <c r="CY96" s="106"/>
      <c r="CZ96" s="106"/>
      <c r="DA96" s="106"/>
      <c r="DB96" s="106"/>
      <c r="DC96" s="106"/>
      <c r="DD96" s="106"/>
      <c r="DE96" s="106"/>
      <c r="DF96" s="106"/>
      <c r="DG96" s="106"/>
      <c r="DH96" s="106"/>
      <c r="DI96" s="106"/>
      <c r="DJ96" s="106"/>
      <c r="DK96" s="106"/>
      <c r="DL96" s="106"/>
      <c r="DM96" s="106"/>
      <c r="DN96" s="106"/>
      <c r="DO96" s="106"/>
      <c r="DP96" s="106"/>
      <c r="DQ96" s="106"/>
      <c r="DR96" s="106"/>
      <c r="DS96" s="106"/>
      <c r="DT96" s="106"/>
      <c r="DU96" s="106"/>
      <c r="DV96" s="106"/>
      <c r="DW96" s="106"/>
      <c r="DX96" s="106"/>
      <c r="DY96" s="106"/>
      <c r="DZ96" s="106"/>
      <c r="EA96" s="106"/>
      <c r="EB96" s="106"/>
      <c r="EC96" s="106"/>
      <c r="ED96" s="106"/>
      <c r="EE96" s="106"/>
      <c r="EF96" s="106"/>
      <c r="EG96" s="106"/>
      <c r="EH96" s="106"/>
      <c r="EI96" s="106"/>
      <c r="EJ96" s="106"/>
      <c r="EK96" s="106"/>
      <c r="EL96" s="106"/>
      <c r="EM96" s="106"/>
      <c r="EN96" s="106"/>
      <c r="EO96" s="106"/>
      <c r="EP96" s="106"/>
      <c r="EQ96" s="106"/>
      <c r="ER96" s="106"/>
      <c r="ES96" s="106"/>
      <c r="ET96" s="106"/>
      <c r="EU96" s="106"/>
      <c r="EV96" s="106"/>
      <c r="EW96" s="106"/>
    </row>
    <row r="97" spans="1:153" x14ac:dyDescent="0.25">
      <c r="A97" s="106"/>
      <c r="B97" s="106"/>
      <c r="C97" s="106"/>
      <c r="D97" s="106"/>
      <c r="E97" s="106"/>
      <c r="F97" s="172"/>
      <c r="G97" s="167"/>
      <c r="H97" s="167"/>
      <c r="I97" s="167"/>
      <c r="J97" s="127"/>
      <c r="K97" s="167"/>
      <c r="L97" s="167"/>
      <c r="M97" s="167"/>
      <c r="N97" s="167"/>
      <c r="O97" s="167"/>
      <c r="P97" s="167"/>
      <c r="Q97" s="117"/>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6"/>
      <c r="BR97" s="106"/>
      <c r="BS97" s="106"/>
      <c r="BT97" s="106"/>
      <c r="BU97" s="106"/>
      <c r="BV97" s="106"/>
      <c r="BW97" s="106"/>
      <c r="BX97" s="106"/>
      <c r="BY97" s="106"/>
      <c r="BZ97" s="106"/>
      <c r="CA97" s="106"/>
      <c r="CB97" s="106"/>
      <c r="CC97" s="106"/>
      <c r="CD97" s="106"/>
      <c r="CE97" s="106"/>
      <c r="CF97" s="106"/>
      <c r="CG97" s="106"/>
      <c r="CH97" s="106"/>
      <c r="CI97" s="106"/>
      <c r="CJ97" s="106"/>
      <c r="CK97" s="106"/>
      <c r="CL97" s="106"/>
      <c r="CM97" s="106"/>
      <c r="CN97" s="106"/>
      <c r="CO97" s="106"/>
      <c r="CP97" s="106"/>
      <c r="CQ97" s="106"/>
      <c r="CR97" s="106"/>
      <c r="CS97" s="106"/>
      <c r="CT97" s="106"/>
      <c r="CU97" s="106"/>
      <c r="CV97" s="106"/>
      <c r="CW97" s="106"/>
      <c r="CX97" s="106"/>
      <c r="CY97" s="106"/>
      <c r="CZ97" s="106"/>
      <c r="DA97" s="106"/>
      <c r="DB97" s="106"/>
      <c r="DC97" s="106"/>
      <c r="DD97" s="106"/>
      <c r="DE97" s="106"/>
      <c r="DF97" s="106"/>
      <c r="DG97" s="106"/>
      <c r="DH97" s="106"/>
      <c r="DI97" s="106"/>
      <c r="DJ97" s="106"/>
      <c r="DK97" s="106"/>
      <c r="DL97" s="106"/>
      <c r="DM97" s="106"/>
      <c r="DN97" s="106"/>
      <c r="DO97" s="106"/>
      <c r="DP97" s="106"/>
      <c r="DQ97" s="106"/>
      <c r="DR97" s="106"/>
      <c r="DS97" s="106"/>
      <c r="DT97" s="106"/>
      <c r="DU97" s="106"/>
      <c r="DV97" s="106"/>
      <c r="DW97" s="106"/>
      <c r="DX97" s="106"/>
      <c r="DY97" s="106"/>
      <c r="DZ97" s="106"/>
      <c r="EA97" s="106"/>
      <c r="EB97" s="106"/>
      <c r="EC97" s="106"/>
      <c r="ED97" s="106"/>
      <c r="EE97" s="106"/>
      <c r="EF97" s="106"/>
      <c r="EG97" s="106"/>
      <c r="EH97" s="106"/>
      <c r="EI97" s="106"/>
      <c r="EJ97" s="106"/>
      <c r="EK97" s="106"/>
      <c r="EL97" s="106"/>
      <c r="EM97" s="106"/>
      <c r="EN97" s="106"/>
      <c r="EO97" s="106"/>
      <c r="EP97" s="106"/>
      <c r="EQ97" s="106"/>
      <c r="ER97" s="106"/>
      <c r="ES97" s="106"/>
      <c r="ET97" s="106"/>
      <c r="EU97" s="106"/>
      <c r="EV97" s="106"/>
      <c r="EW97" s="106"/>
    </row>
    <row r="98" spans="1:153" x14ac:dyDescent="0.25">
      <c r="A98" s="106"/>
      <c r="B98" s="106"/>
      <c r="C98" s="106"/>
      <c r="D98" s="106"/>
      <c r="E98" s="106"/>
      <c r="F98" s="172"/>
      <c r="G98" s="167"/>
      <c r="H98" s="167"/>
      <c r="I98" s="167"/>
      <c r="J98" s="127"/>
      <c r="K98" s="167"/>
      <c r="L98" s="167"/>
      <c r="M98" s="167"/>
      <c r="N98" s="167"/>
      <c r="O98" s="167"/>
      <c r="P98" s="167"/>
      <c r="Q98" s="117"/>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c r="BR98" s="106"/>
      <c r="BS98" s="106"/>
      <c r="BT98" s="106"/>
      <c r="BU98" s="106"/>
      <c r="BV98" s="106"/>
      <c r="BW98" s="106"/>
      <c r="BX98" s="106"/>
      <c r="BY98" s="106"/>
      <c r="BZ98" s="106"/>
      <c r="CA98" s="106"/>
      <c r="CB98" s="106"/>
      <c r="CC98" s="106"/>
      <c r="CD98" s="106"/>
      <c r="CE98" s="106"/>
      <c r="CF98" s="106"/>
      <c r="CG98" s="106"/>
      <c r="CH98" s="106"/>
      <c r="CI98" s="106"/>
      <c r="CJ98" s="106"/>
      <c r="CK98" s="106"/>
      <c r="CL98" s="106"/>
      <c r="CM98" s="106"/>
      <c r="CN98" s="106"/>
      <c r="CO98" s="106"/>
      <c r="CP98" s="106"/>
      <c r="CQ98" s="106"/>
      <c r="CR98" s="106"/>
      <c r="CS98" s="106"/>
      <c r="CT98" s="106"/>
      <c r="CU98" s="106"/>
      <c r="CV98" s="106"/>
      <c r="CW98" s="106"/>
      <c r="CX98" s="106"/>
      <c r="CY98" s="106"/>
      <c r="CZ98" s="106"/>
      <c r="DA98" s="106"/>
      <c r="DB98" s="106"/>
      <c r="DC98" s="106"/>
      <c r="DD98" s="106"/>
      <c r="DE98" s="106"/>
      <c r="DF98" s="106"/>
      <c r="DG98" s="106"/>
      <c r="DH98" s="106"/>
      <c r="DI98" s="106"/>
      <c r="DJ98" s="106"/>
      <c r="DK98" s="106"/>
      <c r="DL98" s="106"/>
      <c r="DM98" s="106"/>
      <c r="DN98" s="106"/>
      <c r="DO98" s="106"/>
      <c r="DP98" s="106"/>
      <c r="DQ98" s="106"/>
      <c r="DR98" s="106"/>
      <c r="DS98" s="106"/>
      <c r="DT98" s="106"/>
      <c r="DU98" s="106"/>
      <c r="DV98" s="106"/>
      <c r="DW98" s="106"/>
      <c r="DX98" s="106"/>
      <c r="DY98" s="106"/>
      <c r="DZ98" s="106"/>
      <c r="EA98" s="106"/>
      <c r="EB98" s="106"/>
      <c r="EC98" s="106"/>
      <c r="ED98" s="106"/>
      <c r="EE98" s="106"/>
      <c r="EF98" s="106"/>
      <c r="EG98" s="106"/>
      <c r="EH98" s="106"/>
      <c r="EI98" s="106"/>
      <c r="EJ98" s="106"/>
      <c r="EK98" s="106"/>
      <c r="EL98" s="106"/>
      <c r="EM98" s="106"/>
      <c r="EN98" s="106"/>
      <c r="EO98" s="106"/>
      <c r="EP98" s="106"/>
      <c r="EQ98" s="106"/>
      <c r="ER98" s="106"/>
      <c r="ES98" s="106"/>
      <c r="ET98" s="106"/>
      <c r="EU98" s="106"/>
      <c r="EV98" s="106"/>
      <c r="EW98" s="106"/>
    </row>
    <row r="99" spans="1:153" x14ac:dyDescent="0.25">
      <c r="A99" s="106"/>
      <c r="B99" s="106"/>
      <c r="C99" s="106"/>
      <c r="D99" s="106"/>
      <c r="E99" s="106"/>
      <c r="F99" s="172"/>
      <c r="G99" s="167"/>
      <c r="H99" s="167"/>
      <c r="I99" s="167"/>
      <c r="J99" s="127"/>
      <c r="K99" s="167"/>
      <c r="L99" s="167"/>
      <c r="M99" s="167"/>
      <c r="N99" s="167"/>
      <c r="O99" s="167"/>
      <c r="P99" s="167"/>
      <c r="Q99" s="117"/>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106"/>
      <c r="BT99" s="106"/>
      <c r="BU99" s="106"/>
      <c r="BV99" s="106"/>
      <c r="BW99" s="106"/>
      <c r="BX99" s="106"/>
      <c r="BY99" s="106"/>
      <c r="BZ99" s="106"/>
      <c r="CA99" s="106"/>
      <c r="CB99" s="106"/>
      <c r="CC99" s="106"/>
      <c r="CD99" s="106"/>
      <c r="CE99" s="106"/>
      <c r="CF99" s="106"/>
      <c r="CG99" s="106"/>
      <c r="CH99" s="106"/>
      <c r="CI99" s="106"/>
      <c r="CJ99" s="106"/>
      <c r="CK99" s="106"/>
      <c r="CL99" s="106"/>
      <c r="CM99" s="106"/>
      <c r="CN99" s="106"/>
      <c r="CO99" s="106"/>
      <c r="CP99" s="106"/>
      <c r="CQ99" s="106"/>
      <c r="CR99" s="106"/>
      <c r="CS99" s="106"/>
      <c r="CT99" s="106"/>
      <c r="CU99" s="106"/>
      <c r="CV99" s="106"/>
      <c r="CW99" s="106"/>
      <c r="CX99" s="106"/>
      <c r="CY99" s="106"/>
      <c r="CZ99" s="106"/>
      <c r="DA99" s="106"/>
      <c r="DB99" s="106"/>
      <c r="DC99" s="106"/>
      <c r="DD99" s="106"/>
      <c r="DE99" s="106"/>
      <c r="DF99" s="106"/>
      <c r="DG99" s="106"/>
      <c r="DH99" s="106"/>
      <c r="DI99" s="106"/>
      <c r="DJ99" s="106"/>
      <c r="DK99" s="106"/>
      <c r="DL99" s="106"/>
      <c r="DM99" s="106"/>
      <c r="DN99" s="106"/>
      <c r="DO99" s="106"/>
      <c r="DP99" s="106"/>
      <c r="DQ99" s="106"/>
      <c r="DR99" s="106"/>
      <c r="DS99" s="106"/>
      <c r="DT99" s="106"/>
      <c r="DU99" s="106"/>
      <c r="DV99" s="106"/>
      <c r="DW99" s="106"/>
      <c r="DX99" s="106"/>
      <c r="DY99" s="106"/>
      <c r="DZ99" s="106"/>
      <c r="EA99" s="106"/>
      <c r="EB99" s="106"/>
      <c r="EC99" s="106"/>
      <c r="ED99" s="106"/>
      <c r="EE99" s="106"/>
      <c r="EF99" s="106"/>
      <c r="EG99" s="106"/>
      <c r="EH99" s="106"/>
      <c r="EI99" s="106"/>
      <c r="EJ99" s="106"/>
      <c r="EK99" s="106"/>
      <c r="EL99" s="106"/>
      <c r="EM99" s="106"/>
      <c r="EN99" s="106"/>
      <c r="EO99" s="106"/>
      <c r="EP99" s="106"/>
      <c r="EQ99" s="106"/>
      <c r="ER99" s="106"/>
      <c r="ES99" s="106"/>
      <c r="ET99" s="106"/>
      <c r="EU99" s="106"/>
      <c r="EV99" s="106"/>
      <c r="EW99" s="106"/>
    </row>
    <row r="100" spans="1:153" x14ac:dyDescent="0.25">
      <c r="A100" s="106"/>
      <c r="B100" s="106"/>
      <c r="C100" s="106"/>
      <c r="D100" s="106"/>
      <c r="E100" s="106"/>
      <c r="F100" s="172"/>
      <c r="G100" s="167"/>
      <c r="H100" s="167"/>
      <c r="I100" s="167"/>
      <c r="J100" s="127"/>
      <c r="K100" s="167"/>
      <c r="L100" s="167"/>
      <c r="M100" s="167"/>
      <c r="N100" s="167"/>
      <c r="O100" s="167"/>
      <c r="P100" s="167"/>
      <c r="Q100" s="117"/>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06"/>
      <c r="BX100" s="106"/>
      <c r="BY100" s="106"/>
      <c r="BZ100" s="106"/>
      <c r="CA100" s="106"/>
      <c r="CB100" s="106"/>
      <c r="CC100" s="106"/>
      <c r="CD100" s="106"/>
      <c r="CE100" s="106"/>
      <c r="CF100" s="106"/>
      <c r="CG100" s="106"/>
      <c r="CH100" s="106"/>
      <c r="CI100" s="106"/>
      <c r="CJ100" s="106"/>
      <c r="CK100" s="106"/>
      <c r="CL100" s="106"/>
      <c r="CM100" s="106"/>
      <c r="CN100" s="106"/>
      <c r="CO100" s="106"/>
      <c r="CP100" s="106"/>
      <c r="CQ100" s="106"/>
      <c r="CR100" s="106"/>
      <c r="CS100" s="106"/>
      <c r="CT100" s="106"/>
      <c r="CU100" s="106"/>
      <c r="CV100" s="106"/>
      <c r="CW100" s="106"/>
      <c r="CX100" s="106"/>
      <c r="CY100" s="106"/>
      <c r="CZ100" s="106"/>
      <c r="DA100" s="106"/>
      <c r="DB100" s="106"/>
      <c r="DC100" s="106"/>
      <c r="DD100" s="106"/>
      <c r="DE100" s="106"/>
      <c r="DF100" s="106"/>
      <c r="DG100" s="106"/>
      <c r="DH100" s="106"/>
      <c r="DI100" s="106"/>
      <c r="DJ100" s="106"/>
      <c r="DK100" s="106"/>
      <c r="DL100" s="106"/>
      <c r="DM100" s="106"/>
      <c r="DN100" s="106"/>
      <c r="DO100" s="106"/>
      <c r="DP100" s="106"/>
      <c r="DQ100" s="106"/>
      <c r="DR100" s="106"/>
      <c r="DS100" s="106"/>
      <c r="DT100" s="106"/>
      <c r="DU100" s="106"/>
      <c r="DV100" s="106"/>
      <c r="DW100" s="106"/>
      <c r="DX100" s="106"/>
      <c r="DY100" s="106"/>
      <c r="DZ100" s="106"/>
      <c r="EA100" s="106"/>
      <c r="EB100" s="106"/>
      <c r="EC100" s="106"/>
      <c r="ED100" s="106"/>
      <c r="EE100" s="106"/>
      <c r="EF100" s="106"/>
      <c r="EG100" s="106"/>
      <c r="EH100" s="106"/>
      <c r="EI100" s="106"/>
      <c r="EJ100" s="106"/>
      <c r="EK100" s="106"/>
      <c r="EL100" s="106"/>
      <c r="EM100" s="106"/>
      <c r="EN100" s="106"/>
      <c r="EO100" s="106"/>
      <c r="EP100" s="106"/>
      <c r="EQ100" s="106"/>
      <c r="ER100" s="106"/>
      <c r="ES100" s="106"/>
      <c r="ET100" s="106"/>
      <c r="EU100" s="106"/>
      <c r="EV100" s="106"/>
      <c r="EW100" s="106"/>
    </row>
    <row r="101" spans="1:153" x14ac:dyDescent="0.25">
      <c r="A101" s="106"/>
      <c r="B101" s="106"/>
      <c r="C101" s="106"/>
      <c r="D101" s="106"/>
      <c r="E101" s="106"/>
      <c r="F101" s="172"/>
      <c r="G101" s="167"/>
      <c r="H101" s="167"/>
      <c r="I101" s="167"/>
      <c r="J101" s="127"/>
      <c r="K101" s="167"/>
      <c r="L101" s="167"/>
      <c r="M101" s="167"/>
      <c r="N101" s="167"/>
      <c r="O101" s="167"/>
      <c r="P101" s="167"/>
      <c r="Q101" s="117"/>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6"/>
      <c r="BR101" s="106"/>
      <c r="BS101" s="106"/>
      <c r="BT101" s="106"/>
      <c r="BU101" s="106"/>
      <c r="BV101" s="106"/>
      <c r="BW101" s="106"/>
      <c r="BX101" s="106"/>
      <c r="BY101" s="106"/>
      <c r="BZ101" s="106"/>
      <c r="CA101" s="106"/>
      <c r="CB101" s="106"/>
      <c r="CC101" s="106"/>
      <c r="CD101" s="106"/>
      <c r="CE101" s="106"/>
      <c r="CF101" s="106"/>
      <c r="CG101" s="106"/>
      <c r="CH101" s="106"/>
      <c r="CI101" s="106"/>
      <c r="CJ101" s="106"/>
      <c r="CK101" s="106"/>
      <c r="CL101" s="106"/>
      <c r="CM101" s="106"/>
      <c r="CN101" s="106"/>
      <c r="CO101" s="106"/>
      <c r="CP101" s="106"/>
      <c r="CQ101" s="106"/>
      <c r="CR101" s="106"/>
      <c r="CS101" s="106"/>
      <c r="CT101" s="106"/>
      <c r="CU101" s="106"/>
      <c r="CV101" s="106"/>
      <c r="CW101" s="106"/>
      <c r="CX101" s="106"/>
      <c r="CY101" s="106"/>
      <c r="CZ101" s="106"/>
      <c r="DA101" s="106"/>
      <c r="DB101" s="106"/>
      <c r="DC101" s="106"/>
      <c r="DD101" s="106"/>
      <c r="DE101" s="106"/>
      <c r="DF101" s="106"/>
      <c r="DG101" s="106"/>
      <c r="DH101" s="106"/>
      <c r="DI101" s="106"/>
      <c r="DJ101" s="106"/>
      <c r="DK101" s="106"/>
      <c r="DL101" s="106"/>
      <c r="DM101" s="106"/>
      <c r="DN101" s="106"/>
      <c r="DO101" s="106"/>
      <c r="DP101" s="106"/>
      <c r="DQ101" s="106"/>
      <c r="DR101" s="106"/>
      <c r="DS101" s="106"/>
      <c r="DT101" s="106"/>
      <c r="DU101" s="106"/>
      <c r="DV101" s="106"/>
      <c r="DW101" s="106"/>
      <c r="DX101" s="106"/>
      <c r="DY101" s="106"/>
      <c r="DZ101" s="106"/>
      <c r="EA101" s="106"/>
      <c r="EB101" s="106"/>
      <c r="EC101" s="106"/>
      <c r="ED101" s="106"/>
      <c r="EE101" s="106"/>
      <c r="EF101" s="106"/>
      <c r="EG101" s="106"/>
      <c r="EH101" s="106"/>
      <c r="EI101" s="106"/>
      <c r="EJ101" s="106"/>
      <c r="EK101" s="106"/>
      <c r="EL101" s="106"/>
      <c r="EM101" s="106"/>
      <c r="EN101" s="106"/>
      <c r="EO101" s="106"/>
      <c r="EP101" s="106"/>
      <c r="EQ101" s="106"/>
      <c r="ER101" s="106"/>
      <c r="ES101" s="106"/>
      <c r="ET101" s="106"/>
      <c r="EU101" s="106"/>
      <c r="EV101" s="106"/>
      <c r="EW101" s="106"/>
    </row>
    <row r="102" spans="1:153" x14ac:dyDescent="0.25">
      <c r="A102" s="106"/>
      <c r="B102" s="106"/>
      <c r="C102" s="106"/>
      <c r="D102" s="106"/>
      <c r="E102" s="106"/>
      <c r="F102" s="172"/>
      <c r="G102" s="167"/>
      <c r="H102" s="167"/>
      <c r="I102" s="167"/>
      <c r="J102" s="127"/>
      <c r="K102" s="167"/>
      <c r="L102" s="167"/>
      <c r="M102" s="167"/>
      <c r="N102" s="167"/>
      <c r="O102" s="167"/>
      <c r="P102" s="167"/>
      <c r="Q102" s="117"/>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c r="BR102" s="106"/>
      <c r="BS102" s="106"/>
      <c r="BT102" s="106"/>
      <c r="BU102" s="106"/>
      <c r="BV102" s="106"/>
      <c r="BW102" s="106"/>
      <c r="BX102" s="106"/>
      <c r="BY102" s="106"/>
      <c r="BZ102" s="106"/>
      <c r="CA102" s="106"/>
      <c r="CB102" s="106"/>
      <c r="CC102" s="106"/>
      <c r="CD102" s="106"/>
      <c r="CE102" s="106"/>
      <c r="CF102" s="106"/>
      <c r="CG102" s="106"/>
      <c r="CH102" s="106"/>
      <c r="CI102" s="106"/>
      <c r="CJ102" s="106"/>
      <c r="CK102" s="106"/>
      <c r="CL102" s="106"/>
      <c r="CM102" s="106"/>
      <c r="CN102" s="106"/>
      <c r="CO102" s="106"/>
      <c r="CP102" s="106"/>
      <c r="CQ102" s="106"/>
      <c r="CR102" s="106"/>
      <c r="CS102" s="106"/>
      <c r="CT102" s="106"/>
      <c r="CU102" s="106"/>
      <c r="CV102" s="106"/>
      <c r="CW102" s="106"/>
      <c r="CX102" s="106"/>
      <c r="CY102" s="106"/>
      <c r="CZ102" s="106"/>
      <c r="DA102" s="106"/>
      <c r="DB102" s="106"/>
      <c r="DC102" s="106"/>
      <c r="DD102" s="106"/>
      <c r="DE102" s="106"/>
      <c r="DF102" s="106"/>
      <c r="DG102" s="106"/>
      <c r="DH102" s="106"/>
      <c r="DI102" s="106"/>
      <c r="DJ102" s="106"/>
      <c r="DK102" s="106"/>
      <c r="DL102" s="106"/>
      <c r="DM102" s="106"/>
      <c r="DN102" s="106"/>
      <c r="DO102" s="106"/>
      <c r="DP102" s="106"/>
      <c r="DQ102" s="106"/>
      <c r="DR102" s="106"/>
      <c r="DS102" s="106"/>
      <c r="DT102" s="106"/>
      <c r="DU102" s="106"/>
      <c r="DV102" s="106"/>
      <c r="DW102" s="106"/>
      <c r="DX102" s="106"/>
      <c r="DY102" s="106"/>
      <c r="DZ102" s="106"/>
      <c r="EA102" s="106"/>
      <c r="EB102" s="106"/>
      <c r="EC102" s="106"/>
      <c r="ED102" s="106"/>
      <c r="EE102" s="106"/>
      <c r="EF102" s="106"/>
      <c r="EG102" s="106"/>
      <c r="EH102" s="106"/>
      <c r="EI102" s="106"/>
      <c r="EJ102" s="106"/>
      <c r="EK102" s="106"/>
      <c r="EL102" s="106"/>
      <c r="EM102" s="106"/>
      <c r="EN102" s="106"/>
      <c r="EO102" s="106"/>
      <c r="EP102" s="106"/>
      <c r="EQ102" s="106"/>
      <c r="ER102" s="106"/>
      <c r="ES102" s="106"/>
      <c r="ET102" s="106"/>
      <c r="EU102" s="106"/>
      <c r="EV102" s="106"/>
      <c r="EW102" s="106"/>
    </row>
    <row r="103" spans="1:153" x14ac:dyDescent="0.25">
      <c r="A103" s="106"/>
      <c r="B103" s="106"/>
      <c r="C103" s="106"/>
      <c r="D103" s="106"/>
      <c r="E103" s="106"/>
      <c r="F103" s="172"/>
      <c r="G103" s="167"/>
      <c r="H103" s="167"/>
      <c r="I103" s="167"/>
      <c r="J103" s="127"/>
      <c r="K103" s="167"/>
      <c r="L103" s="167"/>
      <c r="M103" s="167"/>
      <c r="N103" s="167"/>
      <c r="O103" s="167"/>
      <c r="P103" s="167"/>
      <c r="Q103" s="117"/>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106"/>
      <c r="BS103" s="106"/>
      <c r="BT103" s="106"/>
      <c r="BU103" s="106"/>
      <c r="BV103" s="106"/>
      <c r="BW103" s="106"/>
      <c r="BX103" s="106"/>
      <c r="BY103" s="106"/>
      <c r="BZ103" s="106"/>
      <c r="CA103" s="106"/>
      <c r="CB103" s="106"/>
      <c r="CC103" s="106"/>
      <c r="CD103" s="106"/>
      <c r="CE103" s="106"/>
      <c r="CF103" s="106"/>
      <c r="CG103" s="106"/>
      <c r="CH103" s="106"/>
      <c r="CI103" s="106"/>
      <c r="CJ103" s="106"/>
      <c r="CK103" s="106"/>
      <c r="CL103" s="106"/>
      <c r="CM103" s="106"/>
      <c r="CN103" s="106"/>
      <c r="CO103" s="106"/>
      <c r="CP103" s="106"/>
      <c r="CQ103" s="106"/>
      <c r="CR103" s="106"/>
      <c r="CS103" s="106"/>
      <c r="CT103" s="106"/>
      <c r="CU103" s="106"/>
      <c r="CV103" s="106"/>
      <c r="CW103" s="106"/>
      <c r="CX103" s="106"/>
      <c r="CY103" s="106"/>
      <c r="CZ103" s="106"/>
      <c r="DA103" s="106"/>
      <c r="DB103" s="106"/>
      <c r="DC103" s="106"/>
      <c r="DD103" s="106"/>
      <c r="DE103" s="106"/>
      <c r="DF103" s="106"/>
      <c r="DG103" s="106"/>
      <c r="DH103" s="106"/>
      <c r="DI103" s="106"/>
      <c r="DJ103" s="106"/>
      <c r="DK103" s="106"/>
      <c r="DL103" s="106"/>
      <c r="DM103" s="106"/>
      <c r="DN103" s="106"/>
      <c r="DO103" s="106"/>
      <c r="DP103" s="106"/>
      <c r="DQ103" s="106"/>
      <c r="DR103" s="106"/>
      <c r="DS103" s="106"/>
      <c r="DT103" s="106"/>
      <c r="DU103" s="106"/>
      <c r="DV103" s="106"/>
      <c r="DW103" s="106"/>
      <c r="DX103" s="106"/>
      <c r="DY103" s="106"/>
      <c r="DZ103" s="106"/>
      <c r="EA103" s="106"/>
      <c r="EB103" s="106"/>
      <c r="EC103" s="106"/>
      <c r="ED103" s="106"/>
      <c r="EE103" s="106"/>
      <c r="EF103" s="106"/>
      <c r="EG103" s="106"/>
      <c r="EH103" s="106"/>
      <c r="EI103" s="106"/>
      <c r="EJ103" s="106"/>
      <c r="EK103" s="106"/>
      <c r="EL103" s="106"/>
      <c r="EM103" s="106"/>
      <c r="EN103" s="106"/>
      <c r="EO103" s="106"/>
      <c r="EP103" s="106"/>
      <c r="EQ103" s="106"/>
      <c r="ER103" s="106"/>
      <c r="ES103" s="106"/>
      <c r="ET103" s="106"/>
      <c r="EU103" s="106"/>
      <c r="EV103" s="106"/>
      <c r="EW103" s="106"/>
    </row>
    <row r="104" spans="1:153" x14ac:dyDescent="0.25">
      <c r="A104" s="106"/>
      <c r="B104" s="106"/>
      <c r="C104" s="106"/>
      <c r="D104" s="106"/>
      <c r="E104" s="106"/>
      <c r="F104" s="172"/>
      <c r="G104" s="167"/>
      <c r="H104" s="167"/>
      <c r="I104" s="167"/>
      <c r="J104" s="127"/>
      <c r="K104" s="167"/>
      <c r="L104" s="167"/>
      <c r="M104" s="167"/>
      <c r="N104" s="167"/>
      <c r="O104" s="167"/>
      <c r="P104" s="167"/>
      <c r="Q104" s="117"/>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06"/>
      <c r="BU104" s="106"/>
      <c r="BV104" s="106"/>
      <c r="BW104" s="106"/>
      <c r="BX104" s="106"/>
      <c r="BY104" s="106"/>
      <c r="BZ104" s="106"/>
      <c r="CA104" s="106"/>
      <c r="CB104" s="106"/>
      <c r="CC104" s="106"/>
      <c r="CD104" s="106"/>
      <c r="CE104" s="106"/>
      <c r="CF104" s="106"/>
      <c r="CG104" s="106"/>
      <c r="CH104" s="106"/>
      <c r="CI104" s="106"/>
      <c r="CJ104" s="106"/>
      <c r="CK104" s="106"/>
      <c r="CL104" s="106"/>
      <c r="CM104" s="106"/>
      <c r="CN104" s="106"/>
      <c r="CO104" s="106"/>
      <c r="CP104" s="106"/>
      <c r="CQ104" s="106"/>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6"/>
      <c r="DP104" s="106"/>
      <c r="DQ104" s="106"/>
      <c r="DR104" s="106"/>
      <c r="DS104" s="106"/>
      <c r="DT104" s="106"/>
      <c r="DU104" s="106"/>
      <c r="DV104" s="106"/>
      <c r="DW104" s="106"/>
      <c r="DX104" s="106"/>
      <c r="DY104" s="106"/>
      <c r="DZ104" s="106"/>
      <c r="EA104" s="106"/>
      <c r="EB104" s="106"/>
      <c r="EC104" s="106"/>
      <c r="ED104" s="106"/>
      <c r="EE104" s="106"/>
      <c r="EF104" s="106"/>
      <c r="EG104" s="106"/>
      <c r="EH104" s="106"/>
      <c r="EI104" s="106"/>
      <c r="EJ104" s="106"/>
      <c r="EK104" s="106"/>
      <c r="EL104" s="106"/>
      <c r="EM104" s="106"/>
      <c r="EN104" s="106"/>
      <c r="EO104" s="106"/>
      <c r="EP104" s="106"/>
      <c r="EQ104" s="106"/>
      <c r="ER104" s="106"/>
      <c r="ES104" s="106"/>
      <c r="ET104" s="106"/>
      <c r="EU104" s="106"/>
      <c r="EV104" s="106"/>
      <c r="EW104" s="106"/>
    </row>
    <row r="105" spans="1:153" x14ac:dyDescent="0.25">
      <c r="A105" s="106"/>
      <c r="B105" s="106"/>
      <c r="C105" s="106"/>
      <c r="D105" s="106"/>
      <c r="E105" s="106"/>
      <c r="F105" s="172"/>
      <c r="G105" s="167"/>
      <c r="H105" s="167"/>
      <c r="I105" s="167"/>
      <c r="J105" s="127"/>
      <c r="K105" s="167"/>
      <c r="L105" s="167"/>
      <c r="M105" s="167"/>
      <c r="N105" s="167"/>
      <c r="O105" s="167"/>
      <c r="P105" s="167"/>
      <c r="Q105" s="117"/>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06"/>
      <c r="BU105" s="106"/>
      <c r="BV105" s="106"/>
      <c r="BW105" s="106"/>
      <c r="BX105" s="106"/>
      <c r="BY105" s="106"/>
      <c r="BZ105" s="106"/>
      <c r="CA105" s="106"/>
      <c r="CB105" s="106"/>
      <c r="CC105" s="106"/>
      <c r="CD105" s="106"/>
      <c r="CE105" s="106"/>
      <c r="CF105" s="106"/>
      <c r="CG105" s="106"/>
      <c r="CH105" s="106"/>
      <c r="CI105" s="106"/>
      <c r="CJ105" s="106"/>
      <c r="CK105" s="106"/>
      <c r="CL105" s="106"/>
      <c r="CM105" s="106"/>
      <c r="CN105" s="106"/>
      <c r="CO105" s="106"/>
      <c r="CP105" s="106"/>
      <c r="CQ105" s="106"/>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6"/>
      <c r="DP105" s="106"/>
      <c r="DQ105" s="106"/>
      <c r="DR105" s="106"/>
      <c r="DS105" s="106"/>
      <c r="DT105" s="106"/>
      <c r="DU105" s="106"/>
      <c r="DV105" s="106"/>
      <c r="DW105" s="106"/>
      <c r="DX105" s="106"/>
      <c r="DY105" s="106"/>
      <c r="DZ105" s="106"/>
      <c r="EA105" s="106"/>
      <c r="EB105" s="106"/>
      <c r="EC105" s="106"/>
      <c r="ED105" s="106"/>
      <c r="EE105" s="106"/>
      <c r="EF105" s="106"/>
      <c r="EG105" s="106"/>
      <c r="EH105" s="106"/>
      <c r="EI105" s="106"/>
      <c r="EJ105" s="106"/>
      <c r="EK105" s="106"/>
      <c r="EL105" s="106"/>
      <c r="EM105" s="106"/>
      <c r="EN105" s="106"/>
      <c r="EO105" s="106"/>
      <c r="EP105" s="106"/>
      <c r="EQ105" s="106"/>
      <c r="ER105" s="106"/>
      <c r="ES105" s="106"/>
      <c r="ET105" s="106"/>
      <c r="EU105" s="106"/>
      <c r="EV105" s="106"/>
      <c r="EW105" s="106"/>
    </row>
    <row r="106" spans="1:153" x14ac:dyDescent="0.25">
      <c r="A106" s="106"/>
      <c r="B106" s="106"/>
      <c r="C106" s="106"/>
      <c r="D106" s="106"/>
      <c r="E106" s="106"/>
      <c r="F106" s="172"/>
      <c r="G106" s="167"/>
      <c r="H106" s="167"/>
      <c r="I106" s="167"/>
      <c r="J106" s="127"/>
      <c r="K106" s="167"/>
      <c r="L106" s="167"/>
      <c r="M106" s="167"/>
      <c r="N106" s="167"/>
      <c r="O106" s="167"/>
      <c r="P106" s="167"/>
      <c r="Q106" s="117"/>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c r="BN106" s="106"/>
      <c r="BO106" s="106"/>
      <c r="BP106" s="106"/>
      <c r="BQ106" s="106"/>
      <c r="BR106" s="106"/>
      <c r="BS106" s="106"/>
      <c r="BT106" s="106"/>
      <c r="BU106" s="106"/>
      <c r="BV106" s="106"/>
      <c r="BW106" s="106"/>
      <c r="BX106" s="106"/>
      <c r="BY106" s="106"/>
      <c r="BZ106" s="106"/>
      <c r="CA106" s="106"/>
      <c r="CB106" s="106"/>
      <c r="CC106" s="106"/>
      <c r="CD106" s="106"/>
      <c r="CE106" s="106"/>
      <c r="CF106" s="106"/>
      <c r="CG106" s="106"/>
      <c r="CH106" s="106"/>
      <c r="CI106" s="106"/>
      <c r="CJ106" s="106"/>
      <c r="CK106" s="106"/>
      <c r="CL106" s="106"/>
      <c r="CM106" s="106"/>
      <c r="CN106" s="106"/>
      <c r="CO106" s="106"/>
      <c r="CP106" s="106"/>
      <c r="CQ106" s="106"/>
      <c r="CR106" s="106"/>
      <c r="CS106" s="106"/>
      <c r="CT106" s="106"/>
      <c r="CU106" s="106"/>
      <c r="CV106" s="106"/>
      <c r="CW106" s="106"/>
      <c r="CX106" s="106"/>
      <c r="CY106" s="106"/>
      <c r="CZ106" s="106"/>
      <c r="DA106" s="106"/>
      <c r="DB106" s="106"/>
      <c r="DC106" s="106"/>
      <c r="DD106" s="106"/>
      <c r="DE106" s="106"/>
      <c r="DF106" s="106"/>
      <c r="DG106" s="106"/>
      <c r="DH106" s="106"/>
      <c r="DI106" s="106"/>
      <c r="DJ106" s="106"/>
      <c r="DK106" s="106"/>
      <c r="DL106" s="106"/>
      <c r="DM106" s="106"/>
      <c r="DN106" s="106"/>
      <c r="DO106" s="106"/>
      <c r="DP106" s="106"/>
      <c r="DQ106" s="106"/>
      <c r="DR106" s="106"/>
      <c r="DS106" s="106"/>
      <c r="DT106" s="106"/>
      <c r="DU106" s="106"/>
      <c r="DV106" s="106"/>
      <c r="DW106" s="106"/>
      <c r="DX106" s="106"/>
      <c r="DY106" s="106"/>
      <c r="DZ106" s="106"/>
      <c r="EA106" s="106"/>
      <c r="EB106" s="106"/>
      <c r="EC106" s="106"/>
      <c r="ED106" s="106"/>
      <c r="EE106" s="106"/>
      <c r="EF106" s="106"/>
      <c r="EG106" s="106"/>
      <c r="EH106" s="106"/>
      <c r="EI106" s="106"/>
      <c r="EJ106" s="106"/>
      <c r="EK106" s="106"/>
      <c r="EL106" s="106"/>
      <c r="EM106" s="106"/>
      <c r="EN106" s="106"/>
      <c r="EO106" s="106"/>
      <c r="EP106" s="106"/>
      <c r="EQ106" s="106"/>
      <c r="ER106" s="106"/>
      <c r="ES106" s="106"/>
      <c r="ET106" s="106"/>
      <c r="EU106" s="106"/>
      <c r="EV106" s="106"/>
      <c r="EW106" s="106"/>
    </row>
    <row r="107" spans="1:153" x14ac:dyDescent="0.25">
      <c r="A107" s="106"/>
      <c r="B107" s="106"/>
      <c r="C107" s="106"/>
      <c r="D107" s="106"/>
      <c r="E107" s="106"/>
      <c r="F107" s="172"/>
      <c r="G107" s="167"/>
      <c r="H107" s="167"/>
      <c r="I107" s="167"/>
      <c r="J107" s="127"/>
      <c r="K107" s="167"/>
      <c r="L107" s="167"/>
      <c r="M107" s="167"/>
      <c r="N107" s="167"/>
      <c r="O107" s="167"/>
      <c r="P107" s="167"/>
      <c r="Q107" s="117"/>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c r="BN107" s="106"/>
      <c r="BO107" s="106"/>
      <c r="BP107" s="106"/>
      <c r="BQ107" s="106"/>
      <c r="BR107" s="106"/>
      <c r="BS107" s="106"/>
      <c r="BT107" s="106"/>
      <c r="BU107" s="106"/>
      <c r="BV107" s="106"/>
      <c r="BW107" s="106"/>
      <c r="BX107" s="106"/>
      <c r="BY107" s="106"/>
      <c r="BZ107" s="106"/>
      <c r="CA107" s="106"/>
      <c r="CB107" s="106"/>
      <c r="CC107" s="106"/>
      <c r="CD107" s="106"/>
      <c r="CE107" s="106"/>
      <c r="CF107" s="106"/>
      <c r="CG107" s="106"/>
      <c r="CH107" s="106"/>
      <c r="CI107" s="106"/>
      <c r="CJ107" s="106"/>
      <c r="CK107" s="106"/>
      <c r="CL107" s="106"/>
      <c r="CM107" s="106"/>
      <c r="CN107" s="106"/>
      <c r="CO107" s="106"/>
      <c r="CP107" s="106"/>
      <c r="CQ107" s="106"/>
      <c r="CR107" s="106"/>
      <c r="CS107" s="106"/>
      <c r="CT107" s="106"/>
      <c r="CU107" s="106"/>
      <c r="CV107" s="106"/>
      <c r="CW107" s="106"/>
      <c r="CX107" s="106"/>
      <c r="CY107" s="106"/>
      <c r="CZ107" s="106"/>
      <c r="DA107" s="106"/>
      <c r="DB107" s="106"/>
      <c r="DC107" s="106"/>
      <c r="DD107" s="106"/>
      <c r="DE107" s="106"/>
      <c r="DF107" s="106"/>
      <c r="DG107" s="106"/>
      <c r="DH107" s="106"/>
      <c r="DI107" s="106"/>
      <c r="DJ107" s="106"/>
      <c r="DK107" s="106"/>
      <c r="DL107" s="106"/>
      <c r="DM107" s="106"/>
      <c r="DN107" s="106"/>
      <c r="DO107" s="106"/>
      <c r="DP107" s="106"/>
      <c r="DQ107" s="106"/>
      <c r="DR107" s="106"/>
      <c r="DS107" s="106"/>
      <c r="DT107" s="106"/>
      <c r="DU107" s="106"/>
      <c r="DV107" s="106"/>
      <c r="DW107" s="106"/>
      <c r="DX107" s="106"/>
      <c r="DY107" s="106"/>
      <c r="DZ107" s="106"/>
      <c r="EA107" s="106"/>
      <c r="EB107" s="106"/>
      <c r="EC107" s="106"/>
      <c r="ED107" s="106"/>
      <c r="EE107" s="106"/>
      <c r="EF107" s="106"/>
      <c r="EG107" s="106"/>
      <c r="EH107" s="106"/>
      <c r="EI107" s="106"/>
      <c r="EJ107" s="106"/>
      <c r="EK107" s="106"/>
      <c r="EL107" s="106"/>
      <c r="EM107" s="106"/>
      <c r="EN107" s="106"/>
      <c r="EO107" s="106"/>
      <c r="EP107" s="106"/>
      <c r="EQ107" s="106"/>
      <c r="ER107" s="106"/>
      <c r="ES107" s="106"/>
      <c r="ET107" s="106"/>
      <c r="EU107" s="106"/>
      <c r="EV107" s="106"/>
      <c r="EW107" s="106"/>
    </row>
    <row r="108" spans="1:153" x14ac:dyDescent="0.25">
      <c r="A108" s="106"/>
      <c r="B108" s="106"/>
      <c r="C108" s="106"/>
      <c r="D108" s="106"/>
      <c r="E108" s="106"/>
      <c r="F108" s="172"/>
      <c r="G108" s="167"/>
      <c r="H108" s="167"/>
      <c r="I108" s="167"/>
      <c r="J108" s="127"/>
      <c r="K108" s="167"/>
      <c r="L108" s="167"/>
      <c r="M108" s="167"/>
      <c r="N108" s="167"/>
      <c r="O108" s="167"/>
      <c r="P108" s="167"/>
      <c r="Q108" s="117"/>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c r="BZ108" s="106"/>
      <c r="CA108" s="106"/>
      <c r="CB108" s="106"/>
      <c r="CC108" s="106"/>
      <c r="CD108" s="106"/>
      <c r="CE108" s="106"/>
      <c r="CF108" s="106"/>
      <c r="CG108" s="106"/>
      <c r="CH108" s="106"/>
      <c r="CI108" s="106"/>
      <c r="CJ108" s="106"/>
      <c r="CK108" s="106"/>
      <c r="CL108" s="106"/>
      <c r="CM108" s="106"/>
      <c r="CN108" s="106"/>
      <c r="CO108" s="106"/>
      <c r="CP108" s="106"/>
      <c r="CQ108" s="106"/>
      <c r="CR108" s="106"/>
      <c r="CS108" s="106"/>
      <c r="CT108" s="106"/>
      <c r="CU108" s="106"/>
      <c r="CV108" s="106"/>
      <c r="CW108" s="106"/>
      <c r="CX108" s="106"/>
      <c r="CY108" s="106"/>
      <c r="CZ108" s="106"/>
      <c r="DA108" s="106"/>
      <c r="DB108" s="106"/>
      <c r="DC108" s="106"/>
      <c r="DD108" s="106"/>
      <c r="DE108" s="106"/>
      <c r="DF108" s="106"/>
      <c r="DG108" s="106"/>
      <c r="DH108" s="106"/>
      <c r="DI108" s="106"/>
      <c r="DJ108" s="106"/>
      <c r="DK108" s="106"/>
      <c r="DL108" s="106"/>
      <c r="DM108" s="106"/>
      <c r="DN108" s="106"/>
      <c r="DO108" s="106"/>
      <c r="DP108" s="106"/>
      <c r="DQ108" s="106"/>
      <c r="DR108" s="106"/>
      <c r="DS108" s="106"/>
      <c r="DT108" s="106"/>
      <c r="DU108" s="106"/>
      <c r="DV108" s="106"/>
      <c r="DW108" s="106"/>
      <c r="DX108" s="106"/>
      <c r="DY108" s="106"/>
      <c r="DZ108" s="106"/>
      <c r="EA108" s="106"/>
      <c r="EB108" s="106"/>
      <c r="EC108" s="106"/>
      <c r="ED108" s="106"/>
      <c r="EE108" s="106"/>
      <c r="EF108" s="106"/>
      <c r="EG108" s="106"/>
      <c r="EH108" s="106"/>
      <c r="EI108" s="106"/>
      <c r="EJ108" s="106"/>
      <c r="EK108" s="106"/>
      <c r="EL108" s="106"/>
      <c r="EM108" s="106"/>
      <c r="EN108" s="106"/>
      <c r="EO108" s="106"/>
      <c r="EP108" s="106"/>
      <c r="EQ108" s="106"/>
      <c r="ER108" s="106"/>
      <c r="ES108" s="106"/>
      <c r="ET108" s="106"/>
      <c r="EU108" s="106"/>
      <c r="EV108" s="106"/>
      <c r="EW108" s="106"/>
    </row>
    <row r="109" spans="1:153" x14ac:dyDescent="0.25">
      <c r="A109" s="106"/>
      <c r="B109" s="106"/>
      <c r="C109" s="106"/>
      <c r="D109" s="106"/>
      <c r="E109" s="106"/>
      <c r="F109" s="172"/>
      <c r="G109" s="167"/>
      <c r="H109" s="167"/>
      <c r="I109" s="167"/>
      <c r="J109" s="127"/>
      <c r="K109" s="167"/>
      <c r="L109" s="167"/>
      <c r="M109" s="167"/>
      <c r="N109" s="167"/>
      <c r="O109" s="167"/>
      <c r="P109" s="167"/>
      <c r="Q109" s="117"/>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c r="BZ109" s="106"/>
      <c r="CA109" s="106"/>
      <c r="CB109" s="106"/>
      <c r="CC109" s="106"/>
      <c r="CD109" s="106"/>
      <c r="CE109" s="106"/>
      <c r="CF109" s="106"/>
      <c r="CG109" s="106"/>
      <c r="CH109" s="106"/>
      <c r="CI109" s="106"/>
      <c r="CJ109" s="106"/>
      <c r="CK109" s="106"/>
      <c r="CL109" s="106"/>
      <c r="CM109" s="106"/>
      <c r="CN109" s="106"/>
      <c r="CO109" s="106"/>
      <c r="CP109" s="106"/>
      <c r="CQ109" s="106"/>
      <c r="CR109" s="106"/>
      <c r="CS109" s="106"/>
      <c r="CT109" s="106"/>
      <c r="CU109" s="106"/>
      <c r="CV109" s="106"/>
      <c r="CW109" s="106"/>
      <c r="CX109" s="106"/>
      <c r="CY109" s="106"/>
      <c r="CZ109" s="106"/>
      <c r="DA109" s="106"/>
      <c r="DB109" s="106"/>
      <c r="DC109" s="106"/>
      <c r="DD109" s="106"/>
      <c r="DE109" s="106"/>
      <c r="DF109" s="106"/>
      <c r="DG109" s="106"/>
      <c r="DH109" s="106"/>
      <c r="DI109" s="106"/>
      <c r="DJ109" s="106"/>
      <c r="DK109" s="106"/>
      <c r="DL109" s="106"/>
      <c r="DM109" s="106"/>
      <c r="DN109" s="106"/>
      <c r="DO109" s="106"/>
      <c r="DP109" s="106"/>
      <c r="DQ109" s="106"/>
      <c r="DR109" s="106"/>
      <c r="DS109" s="106"/>
      <c r="DT109" s="106"/>
      <c r="DU109" s="106"/>
      <c r="DV109" s="106"/>
      <c r="DW109" s="106"/>
      <c r="DX109" s="106"/>
      <c r="DY109" s="106"/>
      <c r="DZ109" s="106"/>
      <c r="EA109" s="106"/>
      <c r="EB109" s="106"/>
      <c r="EC109" s="106"/>
      <c r="ED109" s="106"/>
      <c r="EE109" s="106"/>
      <c r="EF109" s="106"/>
      <c r="EG109" s="106"/>
      <c r="EH109" s="106"/>
      <c r="EI109" s="106"/>
      <c r="EJ109" s="106"/>
      <c r="EK109" s="106"/>
      <c r="EL109" s="106"/>
      <c r="EM109" s="106"/>
      <c r="EN109" s="106"/>
      <c r="EO109" s="106"/>
      <c r="EP109" s="106"/>
      <c r="EQ109" s="106"/>
      <c r="ER109" s="106"/>
      <c r="ES109" s="106"/>
      <c r="ET109" s="106"/>
      <c r="EU109" s="106"/>
      <c r="EV109" s="106"/>
      <c r="EW109" s="106"/>
    </row>
    <row r="110" spans="1:153" x14ac:dyDescent="0.25">
      <c r="A110" s="106"/>
      <c r="B110" s="106"/>
      <c r="C110" s="106"/>
      <c r="D110" s="106"/>
      <c r="E110" s="106"/>
      <c r="F110" s="172"/>
      <c r="G110" s="167"/>
      <c r="H110" s="167"/>
      <c r="I110" s="167"/>
      <c r="J110" s="127"/>
      <c r="K110" s="167"/>
      <c r="L110" s="167"/>
      <c r="M110" s="167"/>
      <c r="N110" s="167"/>
      <c r="O110" s="167"/>
      <c r="P110" s="167"/>
      <c r="Q110" s="117"/>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6"/>
      <c r="BR110" s="106"/>
      <c r="BS110" s="106"/>
      <c r="BT110" s="106"/>
      <c r="BU110" s="106"/>
      <c r="BV110" s="106"/>
      <c r="BW110" s="106"/>
      <c r="BX110" s="106"/>
      <c r="BY110" s="106"/>
      <c r="BZ110" s="106"/>
      <c r="CA110" s="106"/>
      <c r="CB110" s="106"/>
      <c r="CC110" s="106"/>
      <c r="CD110" s="106"/>
      <c r="CE110" s="106"/>
      <c r="CF110" s="106"/>
      <c r="CG110" s="106"/>
      <c r="CH110" s="106"/>
      <c r="CI110" s="106"/>
      <c r="CJ110" s="106"/>
      <c r="CK110" s="106"/>
      <c r="CL110" s="106"/>
      <c r="CM110" s="106"/>
      <c r="CN110" s="106"/>
      <c r="CO110" s="106"/>
      <c r="CP110" s="106"/>
      <c r="CQ110" s="106"/>
      <c r="CR110" s="106"/>
      <c r="CS110" s="106"/>
      <c r="CT110" s="106"/>
      <c r="CU110" s="106"/>
      <c r="CV110" s="106"/>
      <c r="CW110" s="106"/>
      <c r="CX110" s="106"/>
      <c r="CY110" s="106"/>
      <c r="CZ110" s="106"/>
      <c r="DA110" s="106"/>
      <c r="DB110" s="106"/>
      <c r="DC110" s="106"/>
      <c r="DD110" s="106"/>
      <c r="DE110" s="106"/>
      <c r="DF110" s="106"/>
      <c r="DG110" s="106"/>
      <c r="DH110" s="106"/>
      <c r="DI110" s="106"/>
      <c r="DJ110" s="106"/>
      <c r="DK110" s="106"/>
      <c r="DL110" s="106"/>
      <c r="DM110" s="106"/>
      <c r="DN110" s="106"/>
      <c r="DO110" s="106"/>
      <c r="DP110" s="106"/>
      <c r="DQ110" s="106"/>
      <c r="DR110" s="106"/>
      <c r="DS110" s="106"/>
      <c r="DT110" s="106"/>
      <c r="DU110" s="106"/>
      <c r="DV110" s="106"/>
      <c r="DW110" s="106"/>
      <c r="DX110" s="106"/>
      <c r="DY110" s="106"/>
      <c r="DZ110" s="106"/>
      <c r="EA110" s="106"/>
      <c r="EB110" s="106"/>
      <c r="EC110" s="106"/>
      <c r="ED110" s="106"/>
      <c r="EE110" s="106"/>
      <c r="EF110" s="106"/>
      <c r="EG110" s="106"/>
      <c r="EH110" s="106"/>
      <c r="EI110" s="106"/>
      <c r="EJ110" s="106"/>
      <c r="EK110" s="106"/>
      <c r="EL110" s="106"/>
      <c r="EM110" s="106"/>
      <c r="EN110" s="106"/>
      <c r="EO110" s="106"/>
      <c r="EP110" s="106"/>
      <c r="EQ110" s="106"/>
      <c r="ER110" s="106"/>
      <c r="ES110" s="106"/>
      <c r="ET110" s="106"/>
      <c r="EU110" s="106"/>
      <c r="EV110" s="106"/>
      <c r="EW110" s="106"/>
    </row>
    <row r="111" spans="1:153" x14ac:dyDescent="0.25">
      <c r="A111" s="106"/>
      <c r="B111" s="106"/>
      <c r="C111" s="106"/>
      <c r="D111" s="106"/>
      <c r="E111" s="106"/>
      <c r="F111" s="172"/>
      <c r="G111" s="167"/>
      <c r="H111" s="167"/>
      <c r="I111" s="167"/>
      <c r="J111" s="127"/>
      <c r="K111" s="167"/>
      <c r="L111" s="167"/>
      <c r="M111" s="167"/>
      <c r="N111" s="167"/>
      <c r="O111" s="167"/>
      <c r="P111" s="167"/>
      <c r="Q111" s="117"/>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c r="BM111" s="106"/>
      <c r="BN111" s="106"/>
      <c r="BO111" s="106"/>
      <c r="BP111" s="106"/>
      <c r="BQ111" s="106"/>
      <c r="BR111" s="106"/>
      <c r="BS111" s="106"/>
      <c r="BT111" s="106"/>
      <c r="BU111" s="106"/>
      <c r="BV111" s="106"/>
      <c r="BW111" s="106"/>
      <c r="BX111" s="106"/>
      <c r="BY111" s="106"/>
      <c r="BZ111" s="106"/>
      <c r="CA111" s="106"/>
      <c r="CB111" s="106"/>
      <c r="CC111" s="106"/>
      <c r="CD111" s="106"/>
      <c r="CE111" s="106"/>
      <c r="CF111" s="106"/>
      <c r="CG111" s="106"/>
      <c r="CH111" s="106"/>
      <c r="CI111" s="106"/>
      <c r="CJ111" s="106"/>
      <c r="CK111" s="106"/>
      <c r="CL111" s="106"/>
      <c r="CM111" s="106"/>
      <c r="CN111" s="106"/>
      <c r="CO111" s="106"/>
      <c r="CP111" s="106"/>
      <c r="CQ111" s="106"/>
      <c r="CR111" s="106"/>
      <c r="CS111" s="106"/>
      <c r="CT111" s="106"/>
      <c r="CU111" s="106"/>
      <c r="CV111" s="106"/>
      <c r="CW111" s="106"/>
      <c r="CX111" s="106"/>
      <c r="CY111" s="106"/>
      <c r="CZ111" s="106"/>
      <c r="DA111" s="106"/>
      <c r="DB111" s="106"/>
      <c r="DC111" s="106"/>
      <c r="DD111" s="106"/>
      <c r="DE111" s="106"/>
      <c r="DF111" s="106"/>
      <c r="DG111" s="106"/>
      <c r="DH111" s="106"/>
      <c r="DI111" s="106"/>
      <c r="DJ111" s="106"/>
      <c r="DK111" s="106"/>
      <c r="DL111" s="106"/>
      <c r="DM111" s="106"/>
      <c r="DN111" s="106"/>
      <c r="DO111" s="106"/>
      <c r="DP111" s="106"/>
      <c r="DQ111" s="106"/>
      <c r="DR111" s="106"/>
      <c r="DS111" s="106"/>
      <c r="DT111" s="106"/>
      <c r="DU111" s="106"/>
      <c r="DV111" s="106"/>
      <c r="DW111" s="106"/>
      <c r="DX111" s="106"/>
      <c r="DY111" s="106"/>
      <c r="DZ111" s="106"/>
      <c r="EA111" s="106"/>
      <c r="EB111" s="106"/>
      <c r="EC111" s="106"/>
      <c r="ED111" s="106"/>
      <c r="EE111" s="106"/>
      <c r="EF111" s="106"/>
      <c r="EG111" s="106"/>
      <c r="EH111" s="106"/>
      <c r="EI111" s="106"/>
      <c r="EJ111" s="106"/>
      <c r="EK111" s="106"/>
      <c r="EL111" s="106"/>
      <c r="EM111" s="106"/>
      <c r="EN111" s="106"/>
      <c r="EO111" s="106"/>
      <c r="EP111" s="106"/>
      <c r="EQ111" s="106"/>
      <c r="ER111" s="106"/>
      <c r="ES111" s="106"/>
      <c r="ET111" s="106"/>
      <c r="EU111" s="106"/>
      <c r="EV111" s="106"/>
      <c r="EW111" s="106"/>
    </row>
    <row r="112" spans="1:153" x14ac:dyDescent="0.25">
      <c r="A112" s="106"/>
      <c r="B112" s="106"/>
      <c r="C112" s="106"/>
      <c r="D112" s="106"/>
      <c r="E112" s="106"/>
      <c r="F112" s="172"/>
      <c r="G112" s="167"/>
      <c r="H112" s="167"/>
      <c r="I112" s="167"/>
      <c r="J112" s="127"/>
      <c r="K112" s="167"/>
      <c r="L112" s="167"/>
      <c r="M112" s="167"/>
      <c r="N112" s="167"/>
      <c r="O112" s="167"/>
      <c r="P112" s="167"/>
      <c r="Q112" s="117"/>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c r="BQ112" s="106"/>
      <c r="BR112" s="106"/>
      <c r="BS112" s="106"/>
      <c r="BT112" s="106"/>
      <c r="BU112" s="106"/>
      <c r="BV112" s="106"/>
      <c r="BW112" s="106"/>
      <c r="BX112" s="106"/>
      <c r="BY112" s="106"/>
      <c r="BZ112" s="106"/>
      <c r="CA112" s="106"/>
      <c r="CB112" s="106"/>
      <c r="CC112" s="106"/>
      <c r="CD112" s="106"/>
      <c r="CE112" s="106"/>
      <c r="CF112" s="106"/>
      <c r="CG112" s="106"/>
      <c r="CH112" s="106"/>
      <c r="CI112" s="106"/>
      <c r="CJ112" s="106"/>
      <c r="CK112" s="106"/>
      <c r="CL112" s="106"/>
      <c r="CM112" s="106"/>
      <c r="CN112" s="106"/>
      <c r="CO112" s="106"/>
      <c r="CP112" s="106"/>
      <c r="CQ112" s="106"/>
      <c r="CR112" s="106"/>
      <c r="CS112" s="106"/>
      <c r="CT112" s="106"/>
      <c r="CU112" s="106"/>
      <c r="CV112" s="106"/>
      <c r="CW112" s="106"/>
      <c r="CX112" s="106"/>
      <c r="CY112" s="106"/>
      <c r="CZ112" s="106"/>
      <c r="DA112" s="106"/>
      <c r="DB112" s="106"/>
      <c r="DC112" s="106"/>
      <c r="DD112" s="106"/>
      <c r="DE112" s="106"/>
      <c r="DF112" s="106"/>
      <c r="DG112" s="106"/>
      <c r="DH112" s="106"/>
      <c r="DI112" s="106"/>
      <c r="DJ112" s="106"/>
      <c r="DK112" s="106"/>
      <c r="DL112" s="106"/>
      <c r="DM112" s="106"/>
      <c r="DN112" s="106"/>
      <c r="DO112" s="106"/>
      <c r="DP112" s="106"/>
      <c r="DQ112" s="106"/>
      <c r="DR112" s="106"/>
      <c r="DS112" s="106"/>
      <c r="DT112" s="106"/>
      <c r="DU112" s="106"/>
      <c r="DV112" s="106"/>
      <c r="DW112" s="106"/>
      <c r="DX112" s="106"/>
      <c r="DY112" s="106"/>
      <c r="DZ112" s="106"/>
      <c r="EA112" s="106"/>
      <c r="EB112" s="106"/>
      <c r="EC112" s="106"/>
      <c r="ED112" s="106"/>
      <c r="EE112" s="106"/>
      <c r="EF112" s="106"/>
      <c r="EG112" s="106"/>
      <c r="EH112" s="106"/>
      <c r="EI112" s="106"/>
      <c r="EJ112" s="106"/>
      <c r="EK112" s="106"/>
      <c r="EL112" s="106"/>
      <c r="EM112" s="106"/>
      <c r="EN112" s="106"/>
      <c r="EO112" s="106"/>
      <c r="EP112" s="106"/>
      <c r="EQ112" s="106"/>
      <c r="ER112" s="106"/>
      <c r="ES112" s="106"/>
      <c r="ET112" s="106"/>
      <c r="EU112" s="106"/>
      <c r="EV112" s="106"/>
      <c r="EW112" s="106"/>
    </row>
    <row r="113" spans="1:153" x14ac:dyDescent="0.25">
      <c r="A113" s="106"/>
      <c r="B113" s="106"/>
      <c r="C113" s="106"/>
      <c r="D113" s="106"/>
      <c r="E113" s="106"/>
      <c r="F113" s="172"/>
      <c r="G113" s="167"/>
      <c r="H113" s="167"/>
      <c r="I113" s="167"/>
      <c r="J113" s="127"/>
      <c r="K113" s="167"/>
      <c r="L113" s="167"/>
      <c r="M113" s="167"/>
      <c r="N113" s="167"/>
      <c r="O113" s="167"/>
      <c r="P113" s="167"/>
      <c r="Q113" s="117"/>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c r="BS113" s="106"/>
      <c r="BT113" s="106"/>
      <c r="BU113" s="106"/>
      <c r="BV113" s="106"/>
      <c r="BW113" s="106"/>
      <c r="BX113" s="106"/>
      <c r="BY113" s="106"/>
      <c r="BZ113" s="106"/>
      <c r="CA113" s="106"/>
      <c r="CB113" s="106"/>
      <c r="CC113" s="106"/>
      <c r="CD113" s="106"/>
      <c r="CE113" s="106"/>
      <c r="CF113" s="106"/>
      <c r="CG113" s="106"/>
      <c r="CH113" s="106"/>
      <c r="CI113" s="106"/>
      <c r="CJ113" s="106"/>
      <c r="CK113" s="106"/>
      <c r="CL113" s="106"/>
      <c r="CM113" s="106"/>
      <c r="CN113" s="106"/>
      <c r="CO113" s="106"/>
      <c r="CP113" s="106"/>
      <c r="CQ113" s="106"/>
      <c r="CR113" s="106"/>
      <c r="CS113" s="106"/>
      <c r="CT113" s="106"/>
      <c r="CU113" s="106"/>
      <c r="CV113" s="106"/>
      <c r="CW113" s="106"/>
      <c r="CX113" s="106"/>
      <c r="CY113" s="106"/>
      <c r="CZ113" s="106"/>
      <c r="DA113" s="106"/>
      <c r="DB113" s="106"/>
      <c r="DC113" s="106"/>
      <c r="DD113" s="106"/>
      <c r="DE113" s="106"/>
      <c r="DF113" s="106"/>
      <c r="DG113" s="106"/>
      <c r="DH113" s="106"/>
      <c r="DI113" s="106"/>
      <c r="DJ113" s="106"/>
      <c r="DK113" s="106"/>
      <c r="DL113" s="106"/>
      <c r="DM113" s="106"/>
      <c r="DN113" s="106"/>
      <c r="DO113" s="106"/>
      <c r="DP113" s="106"/>
      <c r="DQ113" s="106"/>
      <c r="DR113" s="106"/>
      <c r="DS113" s="106"/>
      <c r="DT113" s="106"/>
      <c r="DU113" s="106"/>
      <c r="DV113" s="106"/>
      <c r="DW113" s="106"/>
      <c r="DX113" s="106"/>
      <c r="DY113" s="106"/>
      <c r="DZ113" s="106"/>
      <c r="EA113" s="106"/>
      <c r="EB113" s="106"/>
      <c r="EC113" s="106"/>
      <c r="ED113" s="106"/>
      <c r="EE113" s="106"/>
      <c r="EF113" s="106"/>
      <c r="EG113" s="106"/>
      <c r="EH113" s="106"/>
      <c r="EI113" s="106"/>
      <c r="EJ113" s="106"/>
      <c r="EK113" s="106"/>
      <c r="EL113" s="106"/>
      <c r="EM113" s="106"/>
      <c r="EN113" s="106"/>
      <c r="EO113" s="106"/>
      <c r="EP113" s="106"/>
      <c r="EQ113" s="106"/>
      <c r="ER113" s="106"/>
      <c r="ES113" s="106"/>
      <c r="ET113" s="106"/>
      <c r="EU113" s="106"/>
      <c r="EV113" s="106"/>
      <c r="EW113" s="106"/>
    </row>
    <row r="114" spans="1:153" x14ac:dyDescent="0.25">
      <c r="A114" s="106"/>
      <c r="B114" s="106"/>
      <c r="C114" s="106"/>
      <c r="D114" s="106"/>
      <c r="E114" s="106"/>
      <c r="F114" s="172"/>
      <c r="G114" s="167"/>
      <c r="H114" s="167"/>
      <c r="I114" s="167"/>
      <c r="J114" s="127"/>
      <c r="K114" s="167"/>
      <c r="L114" s="167"/>
      <c r="M114" s="167"/>
      <c r="N114" s="167"/>
      <c r="O114" s="167"/>
      <c r="P114" s="167"/>
      <c r="Q114" s="117"/>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c r="BM114" s="106"/>
      <c r="BN114" s="106"/>
      <c r="BO114" s="106"/>
      <c r="BP114" s="106"/>
      <c r="BQ114" s="106"/>
      <c r="BR114" s="106"/>
      <c r="BS114" s="106"/>
      <c r="BT114" s="106"/>
      <c r="BU114" s="106"/>
      <c r="BV114" s="106"/>
      <c r="BW114" s="106"/>
      <c r="BX114" s="106"/>
      <c r="BY114" s="106"/>
      <c r="BZ114" s="106"/>
      <c r="CA114" s="106"/>
      <c r="CB114" s="106"/>
      <c r="CC114" s="106"/>
      <c r="CD114" s="106"/>
      <c r="CE114" s="106"/>
      <c r="CF114" s="106"/>
      <c r="CG114" s="106"/>
      <c r="CH114" s="106"/>
      <c r="CI114" s="106"/>
      <c r="CJ114" s="106"/>
      <c r="CK114" s="106"/>
      <c r="CL114" s="106"/>
      <c r="CM114" s="106"/>
      <c r="CN114" s="106"/>
      <c r="CO114" s="106"/>
      <c r="CP114" s="106"/>
      <c r="CQ114" s="106"/>
      <c r="CR114" s="106"/>
      <c r="CS114" s="106"/>
      <c r="CT114" s="106"/>
      <c r="CU114" s="106"/>
      <c r="CV114" s="106"/>
      <c r="CW114" s="106"/>
      <c r="CX114" s="106"/>
      <c r="CY114" s="106"/>
      <c r="CZ114" s="106"/>
      <c r="DA114" s="106"/>
      <c r="DB114" s="106"/>
      <c r="DC114" s="106"/>
      <c r="DD114" s="106"/>
      <c r="DE114" s="106"/>
      <c r="DF114" s="106"/>
      <c r="DG114" s="106"/>
      <c r="DH114" s="106"/>
      <c r="DI114" s="106"/>
      <c r="DJ114" s="106"/>
      <c r="DK114" s="106"/>
      <c r="DL114" s="106"/>
      <c r="DM114" s="106"/>
      <c r="DN114" s="106"/>
      <c r="DO114" s="106"/>
      <c r="DP114" s="106"/>
      <c r="DQ114" s="106"/>
      <c r="DR114" s="106"/>
      <c r="DS114" s="106"/>
      <c r="DT114" s="106"/>
      <c r="DU114" s="106"/>
      <c r="DV114" s="106"/>
      <c r="DW114" s="106"/>
      <c r="DX114" s="106"/>
      <c r="DY114" s="106"/>
      <c r="DZ114" s="106"/>
      <c r="EA114" s="106"/>
      <c r="EB114" s="106"/>
      <c r="EC114" s="106"/>
      <c r="ED114" s="106"/>
      <c r="EE114" s="106"/>
      <c r="EF114" s="106"/>
      <c r="EG114" s="106"/>
      <c r="EH114" s="106"/>
      <c r="EI114" s="106"/>
      <c r="EJ114" s="106"/>
      <c r="EK114" s="106"/>
      <c r="EL114" s="106"/>
      <c r="EM114" s="106"/>
      <c r="EN114" s="106"/>
      <c r="EO114" s="106"/>
      <c r="EP114" s="106"/>
      <c r="EQ114" s="106"/>
      <c r="ER114" s="106"/>
      <c r="ES114" s="106"/>
      <c r="ET114" s="106"/>
      <c r="EU114" s="106"/>
      <c r="EV114" s="106"/>
      <c r="EW114" s="106"/>
    </row>
    <row r="115" spans="1:153" x14ac:dyDescent="0.25">
      <c r="A115" s="106"/>
      <c r="B115" s="106"/>
      <c r="C115" s="106"/>
      <c r="D115" s="106"/>
      <c r="E115" s="106"/>
      <c r="F115" s="172"/>
      <c r="G115" s="167"/>
      <c r="H115" s="167"/>
      <c r="I115" s="167"/>
      <c r="J115" s="127"/>
      <c r="K115" s="167"/>
      <c r="L115" s="167"/>
      <c r="M115" s="167"/>
      <c r="N115" s="167"/>
      <c r="O115" s="167"/>
      <c r="P115" s="167"/>
      <c r="Q115" s="117"/>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106"/>
      <c r="BS115" s="106"/>
      <c r="BT115" s="106"/>
      <c r="BU115" s="106"/>
      <c r="BV115" s="106"/>
      <c r="BW115" s="106"/>
      <c r="BX115" s="106"/>
      <c r="BY115" s="106"/>
      <c r="BZ115" s="106"/>
      <c r="CA115" s="106"/>
      <c r="CB115" s="106"/>
      <c r="CC115" s="106"/>
      <c r="CD115" s="106"/>
      <c r="CE115" s="106"/>
      <c r="CF115" s="106"/>
      <c r="CG115" s="106"/>
      <c r="CH115" s="106"/>
      <c r="CI115" s="106"/>
      <c r="CJ115" s="106"/>
      <c r="CK115" s="106"/>
      <c r="CL115" s="106"/>
      <c r="CM115" s="106"/>
      <c r="CN115" s="106"/>
      <c r="CO115" s="106"/>
      <c r="CP115" s="106"/>
      <c r="CQ115" s="106"/>
      <c r="CR115" s="106"/>
      <c r="CS115" s="106"/>
      <c r="CT115" s="106"/>
      <c r="CU115" s="106"/>
      <c r="CV115" s="106"/>
      <c r="CW115" s="106"/>
      <c r="CX115" s="106"/>
      <c r="CY115" s="106"/>
      <c r="CZ115" s="106"/>
      <c r="DA115" s="106"/>
      <c r="DB115" s="106"/>
      <c r="DC115" s="106"/>
      <c r="DD115" s="106"/>
      <c r="DE115" s="106"/>
      <c r="DF115" s="106"/>
      <c r="DG115" s="106"/>
      <c r="DH115" s="106"/>
      <c r="DI115" s="106"/>
      <c r="DJ115" s="106"/>
      <c r="DK115" s="106"/>
      <c r="DL115" s="106"/>
      <c r="DM115" s="106"/>
      <c r="DN115" s="106"/>
      <c r="DO115" s="106"/>
      <c r="DP115" s="106"/>
      <c r="DQ115" s="106"/>
      <c r="DR115" s="106"/>
      <c r="DS115" s="106"/>
      <c r="DT115" s="106"/>
      <c r="DU115" s="106"/>
      <c r="DV115" s="106"/>
      <c r="DW115" s="106"/>
      <c r="DX115" s="106"/>
      <c r="DY115" s="106"/>
      <c r="DZ115" s="106"/>
      <c r="EA115" s="106"/>
      <c r="EB115" s="106"/>
      <c r="EC115" s="106"/>
      <c r="ED115" s="106"/>
      <c r="EE115" s="106"/>
      <c r="EF115" s="106"/>
      <c r="EG115" s="106"/>
      <c r="EH115" s="106"/>
      <c r="EI115" s="106"/>
      <c r="EJ115" s="106"/>
      <c r="EK115" s="106"/>
      <c r="EL115" s="106"/>
      <c r="EM115" s="106"/>
      <c r="EN115" s="106"/>
      <c r="EO115" s="106"/>
      <c r="EP115" s="106"/>
      <c r="EQ115" s="106"/>
      <c r="ER115" s="106"/>
      <c r="ES115" s="106"/>
      <c r="ET115" s="106"/>
      <c r="EU115" s="106"/>
      <c r="EV115" s="106"/>
      <c r="EW115" s="106"/>
    </row>
    <row r="116" spans="1:153" x14ac:dyDescent="0.25">
      <c r="A116" s="106"/>
      <c r="B116" s="106"/>
      <c r="C116" s="106"/>
      <c r="D116" s="106"/>
      <c r="E116" s="106"/>
      <c r="F116" s="172"/>
      <c r="G116" s="167"/>
      <c r="H116" s="167"/>
      <c r="I116" s="167"/>
      <c r="J116" s="127"/>
      <c r="K116" s="167"/>
      <c r="L116" s="167"/>
      <c r="M116" s="167"/>
      <c r="N116" s="167"/>
      <c r="O116" s="167"/>
      <c r="P116" s="167"/>
      <c r="Q116" s="117"/>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c r="BN116" s="106"/>
      <c r="BO116" s="106"/>
      <c r="BP116" s="106"/>
      <c r="BQ116" s="106"/>
      <c r="BR116" s="106"/>
      <c r="BS116" s="106"/>
      <c r="BT116" s="106"/>
      <c r="BU116" s="106"/>
      <c r="BV116" s="106"/>
      <c r="BW116" s="106"/>
      <c r="BX116" s="106"/>
      <c r="BY116" s="106"/>
      <c r="BZ116" s="106"/>
      <c r="CA116" s="106"/>
      <c r="CB116" s="106"/>
      <c r="CC116" s="106"/>
      <c r="CD116" s="106"/>
      <c r="CE116" s="106"/>
      <c r="CF116" s="106"/>
      <c r="CG116" s="106"/>
      <c r="CH116" s="106"/>
      <c r="CI116" s="106"/>
      <c r="CJ116" s="106"/>
      <c r="CK116" s="106"/>
      <c r="CL116" s="106"/>
      <c r="CM116" s="106"/>
      <c r="CN116" s="106"/>
      <c r="CO116" s="106"/>
      <c r="CP116" s="106"/>
      <c r="CQ116" s="106"/>
      <c r="CR116" s="106"/>
      <c r="CS116" s="106"/>
      <c r="CT116" s="106"/>
      <c r="CU116" s="106"/>
      <c r="CV116" s="106"/>
      <c r="CW116" s="106"/>
      <c r="CX116" s="106"/>
      <c r="CY116" s="106"/>
      <c r="CZ116" s="106"/>
      <c r="DA116" s="106"/>
      <c r="DB116" s="106"/>
      <c r="DC116" s="106"/>
      <c r="DD116" s="106"/>
      <c r="DE116" s="106"/>
      <c r="DF116" s="106"/>
      <c r="DG116" s="106"/>
      <c r="DH116" s="106"/>
      <c r="DI116" s="106"/>
      <c r="DJ116" s="106"/>
      <c r="DK116" s="106"/>
      <c r="DL116" s="106"/>
      <c r="DM116" s="106"/>
      <c r="DN116" s="106"/>
      <c r="DO116" s="106"/>
      <c r="DP116" s="106"/>
      <c r="DQ116" s="106"/>
      <c r="DR116" s="106"/>
      <c r="DS116" s="106"/>
      <c r="DT116" s="106"/>
      <c r="DU116" s="106"/>
      <c r="DV116" s="106"/>
      <c r="DW116" s="106"/>
      <c r="DX116" s="106"/>
      <c r="DY116" s="106"/>
      <c r="DZ116" s="106"/>
      <c r="EA116" s="106"/>
      <c r="EB116" s="106"/>
      <c r="EC116" s="106"/>
      <c r="ED116" s="106"/>
      <c r="EE116" s="106"/>
      <c r="EF116" s="106"/>
      <c r="EG116" s="106"/>
      <c r="EH116" s="106"/>
      <c r="EI116" s="106"/>
      <c r="EJ116" s="106"/>
      <c r="EK116" s="106"/>
      <c r="EL116" s="106"/>
      <c r="EM116" s="106"/>
      <c r="EN116" s="106"/>
      <c r="EO116" s="106"/>
      <c r="EP116" s="106"/>
      <c r="EQ116" s="106"/>
      <c r="ER116" s="106"/>
      <c r="ES116" s="106"/>
      <c r="ET116" s="106"/>
      <c r="EU116" s="106"/>
      <c r="EV116" s="106"/>
      <c r="EW116" s="106"/>
    </row>
    <row r="117" spans="1:153" x14ac:dyDescent="0.25">
      <c r="A117" s="106"/>
      <c r="B117" s="106"/>
      <c r="C117" s="106"/>
      <c r="D117" s="106"/>
      <c r="E117" s="106"/>
      <c r="F117" s="172"/>
      <c r="G117" s="167"/>
      <c r="H117" s="167"/>
      <c r="I117" s="167"/>
      <c r="J117" s="127"/>
      <c r="K117" s="167"/>
      <c r="L117" s="167"/>
      <c r="M117" s="167"/>
      <c r="N117" s="167"/>
      <c r="O117" s="167"/>
      <c r="P117" s="167"/>
      <c r="Q117" s="117"/>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c r="BY117" s="106"/>
      <c r="BZ117" s="106"/>
      <c r="CA117" s="106"/>
      <c r="CB117" s="106"/>
      <c r="CC117" s="106"/>
      <c r="CD117" s="106"/>
      <c r="CE117" s="106"/>
      <c r="CF117" s="106"/>
      <c r="CG117" s="106"/>
      <c r="CH117" s="106"/>
      <c r="CI117" s="106"/>
      <c r="CJ117" s="106"/>
      <c r="CK117" s="106"/>
      <c r="CL117" s="106"/>
      <c r="CM117" s="106"/>
      <c r="CN117" s="106"/>
      <c r="CO117" s="106"/>
      <c r="CP117" s="106"/>
      <c r="CQ117" s="106"/>
      <c r="CR117" s="106"/>
      <c r="CS117" s="106"/>
      <c r="CT117" s="106"/>
      <c r="CU117" s="106"/>
      <c r="CV117" s="106"/>
      <c r="CW117" s="106"/>
      <c r="CX117" s="106"/>
      <c r="CY117" s="106"/>
      <c r="CZ117" s="106"/>
      <c r="DA117" s="106"/>
      <c r="DB117" s="106"/>
      <c r="DC117" s="106"/>
      <c r="DD117" s="106"/>
      <c r="DE117" s="106"/>
      <c r="DF117" s="106"/>
      <c r="DG117" s="106"/>
      <c r="DH117" s="106"/>
      <c r="DI117" s="106"/>
      <c r="DJ117" s="106"/>
      <c r="DK117" s="106"/>
      <c r="DL117" s="106"/>
      <c r="DM117" s="106"/>
      <c r="DN117" s="106"/>
      <c r="DO117" s="106"/>
      <c r="DP117" s="106"/>
      <c r="DQ117" s="106"/>
      <c r="DR117" s="106"/>
      <c r="DS117" s="106"/>
      <c r="DT117" s="106"/>
      <c r="DU117" s="106"/>
      <c r="DV117" s="106"/>
      <c r="DW117" s="106"/>
      <c r="DX117" s="106"/>
      <c r="DY117" s="106"/>
      <c r="DZ117" s="106"/>
      <c r="EA117" s="106"/>
      <c r="EB117" s="106"/>
      <c r="EC117" s="106"/>
      <c r="ED117" s="106"/>
      <c r="EE117" s="106"/>
      <c r="EF117" s="106"/>
      <c r="EG117" s="106"/>
      <c r="EH117" s="106"/>
      <c r="EI117" s="106"/>
      <c r="EJ117" s="106"/>
      <c r="EK117" s="106"/>
      <c r="EL117" s="106"/>
      <c r="EM117" s="106"/>
      <c r="EN117" s="106"/>
      <c r="EO117" s="106"/>
      <c r="EP117" s="106"/>
      <c r="EQ117" s="106"/>
      <c r="ER117" s="106"/>
      <c r="ES117" s="106"/>
      <c r="ET117" s="106"/>
      <c r="EU117" s="106"/>
      <c r="EV117" s="106"/>
      <c r="EW117" s="106"/>
    </row>
    <row r="118" spans="1:153" x14ac:dyDescent="0.25">
      <c r="A118" s="106"/>
      <c r="B118" s="106"/>
      <c r="C118" s="106"/>
      <c r="D118" s="106"/>
      <c r="E118" s="106"/>
      <c r="F118" s="172"/>
      <c r="G118" s="167"/>
      <c r="H118" s="167"/>
      <c r="I118" s="167"/>
      <c r="J118" s="127"/>
      <c r="K118" s="167"/>
      <c r="L118" s="167"/>
      <c r="M118" s="167"/>
      <c r="N118" s="167"/>
      <c r="O118" s="167"/>
      <c r="P118" s="167"/>
      <c r="Q118" s="117"/>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c r="BN118" s="106"/>
      <c r="BO118" s="106"/>
      <c r="BP118" s="106"/>
      <c r="BQ118" s="106"/>
      <c r="BR118" s="106"/>
      <c r="BS118" s="106"/>
      <c r="BT118" s="106"/>
      <c r="BU118" s="106"/>
      <c r="BV118" s="106"/>
      <c r="BW118" s="106"/>
      <c r="BX118" s="106"/>
      <c r="BY118" s="106"/>
      <c r="BZ118" s="106"/>
      <c r="CA118" s="106"/>
      <c r="CB118" s="106"/>
      <c r="CC118" s="106"/>
      <c r="CD118" s="106"/>
      <c r="CE118" s="106"/>
      <c r="CF118" s="106"/>
      <c r="CG118" s="106"/>
      <c r="CH118" s="106"/>
      <c r="CI118" s="106"/>
      <c r="CJ118" s="106"/>
      <c r="CK118" s="106"/>
      <c r="CL118" s="106"/>
      <c r="CM118" s="106"/>
      <c r="CN118" s="106"/>
      <c r="CO118" s="106"/>
      <c r="CP118" s="106"/>
      <c r="CQ118" s="106"/>
      <c r="CR118" s="106"/>
      <c r="CS118" s="106"/>
      <c r="CT118" s="106"/>
      <c r="CU118" s="106"/>
      <c r="CV118" s="106"/>
      <c r="CW118" s="106"/>
      <c r="CX118" s="106"/>
      <c r="CY118" s="106"/>
      <c r="CZ118" s="106"/>
      <c r="DA118" s="106"/>
      <c r="DB118" s="106"/>
      <c r="DC118" s="106"/>
      <c r="DD118" s="106"/>
      <c r="DE118" s="106"/>
      <c r="DF118" s="106"/>
      <c r="DG118" s="106"/>
      <c r="DH118" s="106"/>
      <c r="DI118" s="106"/>
      <c r="DJ118" s="106"/>
      <c r="DK118" s="106"/>
      <c r="DL118" s="106"/>
      <c r="DM118" s="106"/>
      <c r="DN118" s="106"/>
      <c r="DO118" s="106"/>
      <c r="DP118" s="106"/>
      <c r="DQ118" s="106"/>
      <c r="DR118" s="106"/>
      <c r="DS118" s="106"/>
      <c r="DT118" s="106"/>
      <c r="DU118" s="106"/>
      <c r="DV118" s="106"/>
      <c r="DW118" s="106"/>
      <c r="DX118" s="106"/>
      <c r="DY118" s="106"/>
      <c r="DZ118" s="106"/>
      <c r="EA118" s="106"/>
      <c r="EB118" s="106"/>
      <c r="EC118" s="106"/>
      <c r="ED118" s="106"/>
      <c r="EE118" s="106"/>
      <c r="EF118" s="106"/>
      <c r="EG118" s="106"/>
      <c r="EH118" s="106"/>
      <c r="EI118" s="106"/>
      <c r="EJ118" s="106"/>
      <c r="EK118" s="106"/>
      <c r="EL118" s="106"/>
      <c r="EM118" s="106"/>
      <c r="EN118" s="106"/>
      <c r="EO118" s="106"/>
      <c r="EP118" s="106"/>
      <c r="EQ118" s="106"/>
      <c r="ER118" s="106"/>
      <c r="ES118" s="106"/>
      <c r="ET118" s="106"/>
      <c r="EU118" s="106"/>
      <c r="EV118" s="106"/>
      <c r="EW118" s="106"/>
    </row>
    <row r="119" spans="1:153" x14ac:dyDescent="0.25">
      <c r="A119" s="106"/>
      <c r="B119" s="106"/>
      <c r="C119" s="106"/>
      <c r="D119" s="106"/>
      <c r="E119" s="106"/>
      <c r="F119" s="172"/>
      <c r="G119" s="167"/>
      <c r="H119" s="167"/>
      <c r="I119" s="167"/>
      <c r="J119" s="127"/>
      <c r="K119" s="167"/>
      <c r="L119" s="167"/>
      <c r="M119" s="167"/>
      <c r="N119" s="167"/>
      <c r="O119" s="167"/>
      <c r="P119" s="167"/>
      <c r="Q119" s="117"/>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c r="BM119" s="106"/>
      <c r="BN119" s="106"/>
      <c r="BO119" s="106"/>
      <c r="BP119" s="106"/>
      <c r="BQ119" s="106"/>
      <c r="BR119" s="106"/>
      <c r="BS119" s="106"/>
      <c r="BT119" s="106"/>
      <c r="BU119" s="106"/>
      <c r="BV119" s="106"/>
      <c r="BW119" s="106"/>
      <c r="BX119" s="106"/>
      <c r="BY119" s="106"/>
      <c r="BZ119" s="106"/>
      <c r="CA119" s="106"/>
      <c r="CB119" s="106"/>
      <c r="CC119" s="106"/>
      <c r="CD119" s="106"/>
      <c r="CE119" s="106"/>
      <c r="CF119" s="106"/>
      <c r="CG119" s="106"/>
      <c r="CH119" s="106"/>
      <c r="CI119" s="106"/>
      <c r="CJ119" s="106"/>
      <c r="CK119" s="106"/>
      <c r="CL119" s="106"/>
      <c r="CM119" s="106"/>
      <c r="CN119" s="106"/>
      <c r="CO119" s="106"/>
      <c r="CP119" s="106"/>
      <c r="CQ119" s="106"/>
      <c r="CR119" s="106"/>
      <c r="CS119" s="106"/>
      <c r="CT119" s="106"/>
      <c r="CU119" s="106"/>
      <c r="CV119" s="106"/>
      <c r="CW119" s="106"/>
      <c r="CX119" s="106"/>
      <c r="CY119" s="106"/>
      <c r="CZ119" s="106"/>
      <c r="DA119" s="106"/>
      <c r="DB119" s="106"/>
      <c r="DC119" s="106"/>
      <c r="DD119" s="106"/>
      <c r="DE119" s="106"/>
      <c r="DF119" s="106"/>
      <c r="DG119" s="106"/>
      <c r="DH119" s="106"/>
      <c r="DI119" s="106"/>
      <c r="DJ119" s="106"/>
      <c r="DK119" s="106"/>
      <c r="DL119" s="106"/>
      <c r="DM119" s="106"/>
      <c r="DN119" s="106"/>
      <c r="DO119" s="106"/>
      <c r="DP119" s="106"/>
      <c r="DQ119" s="106"/>
      <c r="DR119" s="106"/>
      <c r="DS119" s="106"/>
      <c r="DT119" s="106"/>
      <c r="DU119" s="106"/>
      <c r="DV119" s="106"/>
      <c r="DW119" s="106"/>
      <c r="DX119" s="106"/>
      <c r="DY119" s="106"/>
      <c r="DZ119" s="106"/>
      <c r="EA119" s="106"/>
      <c r="EB119" s="106"/>
      <c r="EC119" s="106"/>
      <c r="ED119" s="106"/>
      <c r="EE119" s="106"/>
      <c r="EF119" s="106"/>
      <c r="EG119" s="106"/>
      <c r="EH119" s="106"/>
      <c r="EI119" s="106"/>
      <c r="EJ119" s="106"/>
      <c r="EK119" s="106"/>
      <c r="EL119" s="106"/>
      <c r="EM119" s="106"/>
      <c r="EN119" s="106"/>
      <c r="EO119" s="106"/>
      <c r="EP119" s="106"/>
      <c r="EQ119" s="106"/>
      <c r="ER119" s="106"/>
      <c r="ES119" s="106"/>
      <c r="ET119" s="106"/>
      <c r="EU119" s="106"/>
      <c r="EV119" s="106"/>
      <c r="EW119" s="106"/>
    </row>
    <row r="120" spans="1:153" x14ac:dyDescent="0.25">
      <c r="A120" s="106"/>
      <c r="B120" s="106"/>
      <c r="C120" s="106"/>
      <c r="D120" s="106"/>
      <c r="E120" s="106"/>
      <c r="F120" s="172"/>
      <c r="G120" s="167"/>
      <c r="H120" s="167"/>
      <c r="I120" s="167"/>
      <c r="J120" s="127"/>
      <c r="K120" s="167"/>
      <c r="L120" s="167"/>
      <c r="M120" s="167"/>
      <c r="N120" s="167"/>
      <c r="O120" s="167"/>
      <c r="P120" s="167"/>
      <c r="Q120" s="117"/>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c r="BN120" s="106"/>
      <c r="BO120" s="106"/>
      <c r="BP120" s="106"/>
      <c r="BQ120" s="106"/>
      <c r="BR120" s="106"/>
      <c r="BS120" s="106"/>
      <c r="BT120" s="106"/>
      <c r="BU120" s="106"/>
      <c r="BV120" s="106"/>
      <c r="BW120" s="106"/>
      <c r="BX120" s="106"/>
      <c r="BY120" s="106"/>
      <c r="BZ120" s="106"/>
      <c r="CA120" s="106"/>
      <c r="CB120" s="106"/>
      <c r="CC120" s="106"/>
      <c r="CD120" s="106"/>
      <c r="CE120" s="106"/>
      <c r="CF120" s="106"/>
      <c r="CG120" s="106"/>
      <c r="CH120" s="106"/>
      <c r="CI120" s="106"/>
      <c r="CJ120" s="106"/>
      <c r="CK120" s="106"/>
      <c r="CL120" s="106"/>
      <c r="CM120" s="106"/>
      <c r="CN120" s="106"/>
      <c r="CO120" s="106"/>
      <c r="CP120" s="106"/>
      <c r="CQ120" s="106"/>
      <c r="CR120" s="106"/>
      <c r="CS120" s="106"/>
      <c r="CT120" s="106"/>
      <c r="CU120" s="106"/>
      <c r="CV120" s="106"/>
      <c r="CW120" s="106"/>
      <c r="CX120" s="106"/>
      <c r="CY120" s="106"/>
      <c r="CZ120" s="106"/>
      <c r="DA120" s="106"/>
      <c r="DB120" s="106"/>
      <c r="DC120" s="106"/>
      <c r="DD120" s="106"/>
      <c r="DE120" s="106"/>
      <c r="DF120" s="106"/>
      <c r="DG120" s="106"/>
      <c r="DH120" s="106"/>
      <c r="DI120" s="106"/>
      <c r="DJ120" s="106"/>
      <c r="DK120" s="106"/>
      <c r="DL120" s="106"/>
      <c r="DM120" s="106"/>
      <c r="DN120" s="106"/>
      <c r="DO120" s="106"/>
      <c r="DP120" s="106"/>
      <c r="DQ120" s="106"/>
      <c r="DR120" s="106"/>
      <c r="DS120" s="106"/>
      <c r="DT120" s="106"/>
      <c r="DU120" s="106"/>
      <c r="DV120" s="106"/>
      <c r="DW120" s="106"/>
      <c r="DX120" s="106"/>
      <c r="DY120" s="106"/>
      <c r="DZ120" s="106"/>
      <c r="EA120" s="106"/>
      <c r="EB120" s="106"/>
      <c r="EC120" s="106"/>
      <c r="ED120" s="106"/>
      <c r="EE120" s="106"/>
      <c r="EF120" s="106"/>
      <c r="EG120" s="106"/>
      <c r="EH120" s="106"/>
      <c r="EI120" s="106"/>
      <c r="EJ120" s="106"/>
      <c r="EK120" s="106"/>
      <c r="EL120" s="106"/>
      <c r="EM120" s="106"/>
      <c r="EN120" s="106"/>
      <c r="EO120" s="106"/>
      <c r="EP120" s="106"/>
      <c r="EQ120" s="106"/>
      <c r="ER120" s="106"/>
      <c r="ES120" s="106"/>
      <c r="ET120" s="106"/>
      <c r="EU120" s="106"/>
      <c r="EV120" s="106"/>
      <c r="EW120" s="106"/>
    </row>
    <row r="121" spans="1:153" x14ac:dyDescent="0.25">
      <c r="A121" s="106"/>
      <c r="B121" s="106"/>
      <c r="C121" s="106"/>
      <c r="D121" s="106"/>
      <c r="E121" s="106"/>
      <c r="F121" s="172"/>
      <c r="G121" s="167"/>
      <c r="H121" s="167"/>
      <c r="I121" s="167"/>
      <c r="J121" s="127"/>
      <c r="K121" s="167"/>
      <c r="L121" s="167"/>
      <c r="M121" s="167"/>
      <c r="N121" s="167"/>
      <c r="O121" s="167"/>
      <c r="P121" s="167"/>
      <c r="Q121" s="117"/>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c r="BY121" s="106"/>
      <c r="BZ121" s="106"/>
      <c r="CA121" s="106"/>
      <c r="CB121" s="106"/>
      <c r="CC121" s="106"/>
      <c r="CD121" s="106"/>
      <c r="CE121" s="106"/>
      <c r="CF121" s="106"/>
      <c r="CG121" s="106"/>
      <c r="CH121" s="106"/>
      <c r="CI121" s="106"/>
      <c r="CJ121" s="106"/>
      <c r="CK121" s="106"/>
      <c r="CL121" s="106"/>
      <c r="CM121" s="106"/>
      <c r="CN121" s="106"/>
      <c r="CO121" s="106"/>
      <c r="CP121" s="106"/>
      <c r="CQ121" s="106"/>
      <c r="CR121" s="106"/>
      <c r="CS121" s="106"/>
      <c r="CT121" s="106"/>
      <c r="CU121" s="106"/>
      <c r="CV121" s="106"/>
      <c r="CW121" s="106"/>
      <c r="CX121" s="106"/>
      <c r="CY121" s="106"/>
      <c r="CZ121" s="106"/>
      <c r="DA121" s="106"/>
      <c r="DB121" s="106"/>
      <c r="DC121" s="106"/>
      <c r="DD121" s="106"/>
      <c r="DE121" s="106"/>
      <c r="DF121" s="106"/>
      <c r="DG121" s="106"/>
      <c r="DH121" s="106"/>
      <c r="DI121" s="106"/>
      <c r="DJ121" s="106"/>
      <c r="DK121" s="106"/>
      <c r="DL121" s="106"/>
      <c r="DM121" s="106"/>
      <c r="DN121" s="106"/>
      <c r="DO121" s="106"/>
      <c r="DP121" s="106"/>
      <c r="DQ121" s="106"/>
      <c r="DR121" s="106"/>
      <c r="DS121" s="106"/>
      <c r="DT121" s="106"/>
      <c r="DU121" s="106"/>
      <c r="DV121" s="106"/>
      <c r="DW121" s="106"/>
      <c r="DX121" s="106"/>
      <c r="DY121" s="106"/>
      <c r="DZ121" s="106"/>
      <c r="EA121" s="106"/>
      <c r="EB121" s="106"/>
      <c r="EC121" s="106"/>
      <c r="ED121" s="106"/>
      <c r="EE121" s="106"/>
      <c r="EF121" s="106"/>
      <c r="EG121" s="106"/>
      <c r="EH121" s="106"/>
      <c r="EI121" s="106"/>
      <c r="EJ121" s="106"/>
      <c r="EK121" s="106"/>
      <c r="EL121" s="106"/>
      <c r="EM121" s="106"/>
      <c r="EN121" s="106"/>
      <c r="EO121" s="106"/>
      <c r="EP121" s="106"/>
      <c r="EQ121" s="106"/>
      <c r="ER121" s="106"/>
      <c r="ES121" s="106"/>
      <c r="ET121" s="106"/>
      <c r="EU121" s="106"/>
      <c r="EV121" s="106"/>
      <c r="EW121" s="106"/>
    </row>
    <row r="122" spans="1:153" x14ac:dyDescent="0.25">
      <c r="A122" s="106"/>
      <c r="B122" s="106"/>
      <c r="C122" s="106"/>
      <c r="D122" s="106"/>
      <c r="E122" s="106"/>
      <c r="F122" s="172"/>
      <c r="G122" s="167"/>
      <c r="H122" s="167"/>
      <c r="I122" s="167"/>
      <c r="J122" s="127"/>
      <c r="K122" s="167"/>
      <c r="L122" s="167"/>
      <c r="M122" s="167"/>
      <c r="N122" s="167"/>
      <c r="O122" s="167"/>
      <c r="P122" s="167"/>
      <c r="Q122" s="117"/>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106"/>
      <c r="CO122" s="106"/>
      <c r="CP122" s="106"/>
      <c r="CQ122" s="106"/>
      <c r="CR122" s="106"/>
      <c r="CS122" s="106"/>
      <c r="CT122" s="106"/>
      <c r="CU122" s="106"/>
      <c r="CV122" s="106"/>
      <c r="CW122" s="106"/>
      <c r="CX122" s="106"/>
      <c r="CY122" s="106"/>
      <c r="CZ122" s="106"/>
      <c r="DA122" s="106"/>
      <c r="DB122" s="106"/>
      <c r="DC122" s="106"/>
      <c r="DD122" s="106"/>
      <c r="DE122" s="106"/>
      <c r="DF122" s="106"/>
      <c r="DG122" s="106"/>
      <c r="DH122" s="106"/>
      <c r="DI122" s="106"/>
      <c r="DJ122" s="106"/>
      <c r="DK122" s="106"/>
      <c r="DL122" s="106"/>
      <c r="DM122" s="106"/>
      <c r="DN122" s="106"/>
      <c r="DO122" s="106"/>
      <c r="DP122" s="106"/>
      <c r="DQ122" s="106"/>
      <c r="DR122" s="106"/>
      <c r="DS122" s="106"/>
      <c r="DT122" s="106"/>
      <c r="DU122" s="106"/>
      <c r="DV122" s="106"/>
      <c r="DW122" s="106"/>
      <c r="DX122" s="106"/>
      <c r="DY122" s="106"/>
      <c r="DZ122" s="106"/>
      <c r="EA122" s="106"/>
      <c r="EB122" s="106"/>
      <c r="EC122" s="106"/>
      <c r="ED122" s="106"/>
      <c r="EE122" s="106"/>
      <c r="EF122" s="106"/>
      <c r="EG122" s="106"/>
      <c r="EH122" s="106"/>
      <c r="EI122" s="106"/>
      <c r="EJ122" s="106"/>
      <c r="EK122" s="106"/>
      <c r="EL122" s="106"/>
      <c r="EM122" s="106"/>
      <c r="EN122" s="106"/>
      <c r="EO122" s="106"/>
      <c r="EP122" s="106"/>
      <c r="EQ122" s="106"/>
      <c r="ER122" s="106"/>
      <c r="ES122" s="106"/>
      <c r="ET122" s="106"/>
      <c r="EU122" s="106"/>
      <c r="EV122" s="106"/>
      <c r="EW122" s="106"/>
    </row>
    <row r="123" spans="1:153" x14ac:dyDescent="0.25">
      <c r="A123" s="106"/>
      <c r="B123" s="106"/>
      <c r="C123" s="106"/>
      <c r="D123" s="106"/>
      <c r="E123" s="106"/>
      <c r="F123" s="172"/>
      <c r="G123" s="167"/>
      <c r="H123" s="167"/>
      <c r="I123" s="167"/>
      <c r="J123" s="127"/>
      <c r="K123" s="167"/>
      <c r="L123" s="167"/>
      <c r="M123" s="167"/>
      <c r="N123" s="167"/>
      <c r="O123" s="167"/>
      <c r="P123" s="167"/>
      <c r="Q123" s="117"/>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c r="DH123" s="106"/>
      <c r="DI123" s="106"/>
      <c r="DJ123" s="106"/>
      <c r="DK123" s="106"/>
      <c r="DL123" s="106"/>
      <c r="DM123" s="106"/>
      <c r="DN123" s="106"/>
      <c r="DO123" s="106"/>
      <c r="DP123" s="106"/>
      <c r="DQ123" s="106"/>
      <c r="DR123" s="106"/>
      <c r="DS123" s="106"/>
      <c r="DT123" s="106"/>
      <c r="DU123" s="106"/>
      <c r="DV123" s="106"/>
      <c r="DW123" s="106"/>
      <c r="DX123" s="106"/>
      <c r="DY123" s="106"/>
      <c r="DZ123" s="106"/>
      <c r="EA123" s="106"/>
      <c r="EB123" s="106"/>
      <c r="EC123" s="106"/>
      <c r="ED123" s="106"/>
      <c r="EE123" s="106"/>
      <c r="EF123" s="106"/>
      <c r="EG123" s="106"/>
      <c r="EH123" s="106"/>
      <c r="EI123" s="106"/>
      <c r="EJ123" s="106"/>
      <c r="EK123" s="106"/>
      <c r="EL123" s="106"/>
      <c r="EM123" s="106"/>
      <c r="EN123" s="106"/>
      <c r="EO123" s="106"/>
      <c r="EP123" s="106"/>
      <c r="EQ123" s="106"/>
      <c r="ER123" s="106"/>
      <c r="ES123" s="106"/>
      <c r="ET123" s="106"/>
      <c r="EU123" s="106"/>
      <c r="EV123" s="106"/>
      <c r="EW123" s="106"/>
    </row>
    <row r="124" spans="1:153" x14ac:dyDescent="0.25">
      <c r="A124" s="106"/>
      <c r="B124" s="106"/>
      <c r="C124" s="106"/>
      <c r="D124" s="106"/>
      <c r="E124" s="106"/>
      <c r="F124" s="172"/>
      <c r="G124" s="167"/>
      <c r="H124" s="167"/>
      <c r="I124" s="167"/>
      <c r="J124" s="127"/>
      <c r="K124" s="167"/>
      <c r="L124" s="167"/>
      <c r="M124" s="167"/>
      <c r="N124" s="167"/>
      <c r="O124" s="167"/>
      <c r="P124" s="167"/>
      <c r="Q124" s="117"/>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c r="BN124" s="106"/>
      <c r="BO124" s="106"/>
      <c r="BP124" s="106"/>
      <c r="BQ124" s="106"/>
      <c r="BR124" s="106"/>
      <c r="BS124" s="106"/>
      <c r="BT124" s="106"/>
      <c r="BU124" s="106"/>
      <c r="BV124" s="106"/>
      <c r="BW124" s="106"/>
      <c r="BX124" s="106"/>
      <c r="BY124" s="106"/>
      <c r="BZ124" s="106"/>
      <c r="CA124" s="106"/>
      <c r="CB124" s="106"/>
      <c r="CC124" s="106"/>
      <c r="CD124" s="106"/>
      <c r="CE124" s="106"/>
      <c r="CF124" s="106"/>
      <c r="CG124" s="106"/>
      <c r="CH124" s="106"/>
      <c r="CI124" s="106"/>
      <c r="CJ124" s="106"/>
      <c r="CK124" s="106"/>
      <c r="CL124" s="106"/>
      <c r="CM124" s="106"/>
      <c r="CN124" s="106"/>
      <c r="CO124" s="106"/>
      <c r="CP124" s="106"/>
      <c r="CQ124" s="106"/>
      <c r="CR124" s="106"/>
      <c r="CS124" s="106"/>
      <c r="CT124" s="106"/>
      <c r="CU124" s="106"/>
      <c r="CV124" s="106"/>
      <c r="CW124" s="106"/>
      <c r="CX124" s="106"/>
      <c r="CY124" s="106"/>
      <c r="CZ124" s="106"/>
      <c r="DA124" s="106"/>
      <c r="DB124" s="106"/>
      <c r="DC124" s="106"/>
      <c r="DD124" s="106"/>
      <c r="DE124" s="106"/>
      <c r="DF124" s="106"/>
      <c r="DG124" s="106"/>
      <c r="DH124" s="106"/>
      <c r="DI124" s="106"/>
      <c r="DJ124" s="106"/>
      <c r="DK124" s="106"/>
      <c r="DL124" s="106"/>
      <c r="DM124" s="106"/>
      <c r="DN124" s="106"/>
      <c r="DO124" s="106"/>
      <c r="DP124" s="106"/>
      <c r="DQ124" s="106"/>
      <c r="DR124" s="106"/>
      <c r="DS124" s="106"/>
      <c r="DT124" s="106"/>
      <c r="DU124" s="106"/>
      <c r="DV124" s="106"/>
      <c r="DW124" s="106"/>
      <c r="DX124" s="106"/>
      <c r="DY124" s="106"/>
      <c r="DZ124" s="106"/>
      <c r="EA124" s="106"/>
      <c r="EB124" s="106"/>
      <c r="EC124" s="106"/>
      <c r="ED124" s="106"/>
      <c r="EE124" s="106"/>
      <c r="EF124" s="106"/>
      <c r="EG124" s="106"/>
      <c r="EH124" s="106"/>
      <c r="EI124" s="106"/>
      <c r="EJ124" s="106"/>
      <c r="EK124" s="106"/>
      <c r="EL124" s="106"/>
      <c r="EM124" s="106"/>
      <c r="EN124" s="106"/>
      <c r="EO124" s="106"/>
      <c r="EP124" s="106"/>
      <c r="EQ124" s="106"/>
      <c r="ER124" s="106"/>
      <c r="ES124" s="106"/>
      <c r="ET124" s="106"/>
      <c r="EU124" s="106"/>
      <c r="EV124" s="106"/>
      <c r="EW124" s="106"/>
    </row>
    <row r="125" spans="1:153" x14ac:dyDescent="0.25">
      <c r="A125" s="106"/>
      <c r="B125" s="106"/>
      <c r="C125" s="106"/>
      <c r="D125" s="106"/>
      <c r="E125" s="106"/>
      <c r="F125" s="172"/>
      <c r="G125" s="167"/>
      <c r="H125" s="167"/>
      <c r="I125" s="167"/>
      <c r="J125" s="127"/>
      <c r="K125" s="167"/>
      <c r="L125" s="167"/>
      <c r="M125" s="167"/>
      <c r="N125" s="167"/>
      <c r="O125" s="167"/>
      <c r="P125" s="167"/>
      <c r="Q125" s="117"/>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c r="BM125" s="106"/>
      <c r="BN125" s="106"/>
      <c r="BO125" s="106"/>
      <c r="BP125" s="106"/>
      <c r="BQ125" s="106"/>
      <c r="BR125" s="106"/>
      <c r="BS125" s="106"/>
      <c r="BT125" s="106"/>
      <c r="BU125" s="106"/>
      <c r="BV125" s="106"/>
      <c r="BW125" s="106"/>
      <c r="BX125" s="106"/>
      <c r="BY125" s="106"/>
      <c r="BZ125" s="106"/>
      <c r="CA125" s="106"/>
      <c r="CB125" s="106"/>
      <c r="CC125" s="106"/>
      <c r="CD125" s="106"/>
      <c r="CE125" s="106"/>
      <c r="CF125" s="106"/>
      <c r="CG125" s="106"/>
      <c r="CH125" s="106"/>
      <c r="CI125" s="106"/>
      <c r="CJ125" s="106"/>
      <c r="CK125" s="106"/>
      <c r="CL125" s="106"/>
      <c r="CM125" s="106"/>
      <c r="CN125" s="106"/>
      <c r="CO125" s="106"/>
      <c r="CP125" s="106"/>
      <c r="CQ125" s="106"/>
      <c r="CR125" s="106"/>
      <c r="CS125" s="106"/>
      <c r="CT125" s="106"/>
      <c r="CU125" s="106"/>
      <c r="CV125" s="106"/>
      <c r="CW125" s="106"/>
      <c r="CX125" s="106"/>
      <c r="CY125" s="106"/>
      <c r="CZ125" s="106"/>
      <c r="DA125" s="106"/>
      <c r="DB125" s="106"/>
      <c r="DC125" s="106"/>
      <c r="DD125" s="106"/>
      <c r="DE125" s="106"/>
      <c r="DF125" s="106"/>
      <c r="DG125" s="106"/>
      <c r="DH125" s="106"/>
      <c r="DI125" s="106"/>
      <c r="DJ125" s="106"/>
      <c r="DK125" s="106"/>
      <c r="DL125" s="106"/>
      <c r="DM125" s="106"/>
      <c r="DN125" s="106"/>
      <c r="DO125" s="106"/>
      <c r="DP125" s="106"/>
      <c r="DQ125" s="106"/>
      <c r="DR125" s="106"/>
      <c r="DS125" s="106"/>
      <c r="DT125" s="106"/>
      <c r="DU125" s="106"/>
      <c r="DV125" s="106"/>
      <c r="DW125" s="106"/>
      <c r="DX125" s="106"/>
      <c r="DY125" s="106"/>
      <c r="DZ125" s="106"/>
      <c r="EA125" s="106"/>
      <c r="EB125" s="106"/>
      <c r="EC125" s="106"/>
      <c r="ED125" s="106"/>
      <c r="EE125" s="106"/>
      <c r="EF125" s="106"/>
      <c r="EG125" s="106"/>
      <c r="EH125" s="106"/>
      <c r="EI125" s="106"/>
      <c r="EJ125" s="106"/>
      <c r="EK125" s="106"/>
      <c r="EL125" s="106"/>
      <c r="EM125" s="106"/>
      <c r="EN125" s="106"/>
      <c r="EO125" s="106"/>
      <c r="EP125" s="106"/>
      <c r="EQ125" s="106"/>
      <c r="ER125" s="106"/>
      <c r="ES125" s="106"/>
      <c r="ET125" s="106"/>
      <c r="EU125" s="106"/>
      <c r="EV125" s="106"/>
      <c r="EW125" s="106"/>
    </row>
    <row r="126" spans="1:153" x14ac:dyDescent="0.25">
      <c r="A126" s="106"/>
      <c r="B126" s="106"/>
      <c r="C126" s="106"/>
      <c r="D126" s="106"/>
      <c r="E126" s="106"/>
      <c r="F126" s="172"/>
      <c r="G126" s="167"/>
      <c r="H126" s="167"/>
      <c r="I126" s="167"/>
      <c r="J126" s="127"/>
      <c r="K126" s="167"/>
      <c r="L126" s="167"/>
      <c r="M126" s="167"/>
      <c r="N126" s="167"/>
      <c r="O126" s="167"/>
      <c r="P126" s="167"/>
      <c r="Q126" s="117"/>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6"/>
      <c r="BQ126" s="106"/>
      <c r="BR126" s="106"/>
      <c r="BS126" s="106"/>
      <c r="BT126" s="106"/>
      <c r="BU126" s="106"/>
      <c r="BV126" s="106"/>
      <c r="BW126" s="106"/>
      <c r="BX126" s="106"/>
      <c r="BY126" s="106"/>
      <c r="BZ126" s="106"/>
      <c r="CA126" s="106"/>
      <c r="CB126" s="106"/>
      <c r="CC126" s="106"/>
      <c r="CD126" s="106"/>
      <c r="CE126" s="106"/>
      <c r="CF126" s="106"/>
      <c r="CG126" s="106"/>
      <c r="CH126" s="106"/>
      <c r="CI126" s="106"/>
      <c r="CJ126" s="106"/>
      <c r="CK126" s="106"/>
      <c r="CL126" s="106"/>
      <c r="CM126" s="106"/>
      <c r="CN126" s="106"/>
      <c r="CO126" s="106"/>
      <c r="CP126" s="106"/>
      <c r="CQ126" s="106"/>
      <c r="CR126" s="106"/>
      <c r="CS126" s="106"/>
      <c r="CT126" s="106"/>
      <c r="CU126" s="106"/>
      <c r="CV126" s="106"/>
      <c r="CW126" s="106"/>
      <c r="CX126" s="106"/>
      <c r="CY126" s="106"/>
      <c r="CZ126" s="106"/>
      <c r="DA126" s="106"/>
      <c r="DB126" s="106"/>
      <c r="DC126" s="106"/>
      <c r="DD126" s="106"/>
      <c r="DE126" s="106"/>
      <c r="DF126" s="106"/>
      <c r="DG126" s="106"/>
      <c r="DH126" s="106"/>
      <c r="DI126" s="106"/>
      <c r="DJ126" s="106"/>
      <c r="DK126" s="106"/>
      <c r="DL126" s="106"/>
      <c r="DM126" s="106"/>
      <c r="DN126" s="106"/>
      <c r="DO126" s="106"/>
      <c r="DP126" s="106"/>
      <c r="DQ126" s="106"/>
      <c r="DR126" s="106"/>
      <c r="DS126" s="106"/>
      <c r="DT126" s="106"/>
      <c r="DU126" s="106"/>
      <c r="DV126" s="106"/>
      <c r="DW126" s="106"/>
      <c r="DX126" s="106"/>
      <c r="DY126" s="106"/>
      <c r="DZ126" s="106"/>
      <c r="EA126" s="106"/>
      <c r="EB126" s="106"/>
      <c r="EC126" s="106"/>
      <c r="ED126" s="106"/>
      <c r="EE126" s="106"/>
      <c r="EF126" s="106"/>
      <c r="EG126" s="106"/>
      <c r="EH126" s="106"/>
      <c r="EI126" s="106"/>
      <c r="EJ126" s="106"/>
      <c r="EK126" s="106"/>
      <c r="EL126" s="106"/>
      <c r="EM126" s="106"/>
      <c r="EN126" s="106"/>
      <c r="EO126" s="106"/>
      <c r="EP126" s="106"/>
      <c r="EQ126" s="106"/>
      <c r="ER126" s="106"/>
      <c r="ES126" s="106"/>
      <c r="ET126" s="106"/>
      <c r="EU126" s="106"/>
      <c r="EV126" s="106"/>
      <c r="EW126" s="106"/>
    </row>
    <row r="127" spans="1:153" x14ac:dyDescent="0.25">
      <c r="A127" s="106"/>
      <c r="B127" s="106"/>
      <c r="C127" s="106"/>
      <c r="D127" s="106"/>
      <c r="E127" s="106"/>
      <c r="F127" s="172"/>
      <c r="G127" s="167"/>
      <c r="H127" s="167"/>
      <c r="I127" s="167"/>
      <c r="J127" s="127"/>
      <c r="K127" s="167"/>
      <c r="L127" s="167"/>
      <c r="M127" s="167"/>
      <c r="N127" s="167"/>
      <c r="O127" s="167"/>
      <c r="P127" s="167"/>
      <c r="Q127" s="117"/>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c r="BM127" s="106"/>
      <c r="BN127" s="106"/>
      <c r="BO127" s="106"/>
      <c r="BP127" s="106"/>
      <c r="BQ127" s="106"/>
      <c r="BR127" s="106"/>
      <c r="BS127" s="106"/>
      <c r="BT127" s="106"/>
      <c r="BU127" s="106"/>
      <c r="BV127" s="106"/>
      <c r="BW127" s="106"/>
      <c r="BX127" s="106"/>
      <c r="BY127" s="106"/>
      <c r="BZ127" s="106"/>
      <c r="CA127" s="106"/>
      <c r="CB127" s="106"/>
      <c r="CC127" s="106"/>
      <c r="CD127" s="106"/>
      <c r="CE127" s="106"/>
      <c r="CF127" s="106"/>
      <c r="CG127" s="106"/>
      <c r="CH127" s="106"/>
      <c r="CI127" s="106"/>
      <c r="CJ127" s="106"/>
      <c r="CK127" s="106"/>
      <c r="CL127" s="106"/>
      <c r="CM127" s="106"/>
      <c r="CN127" s="106"/>
      <c r="CO127" s="106"/>
      <c r="CP127" s="106"/>
      <c r="CQ127" s="106"/>
      <c r="CR127" s="106"/>
      <c r="CS127" s="106"/>
      <c r="CT127" s="106"/>
      <c r="CU127" s="106"/>
      <c r="CV127" s="106"/>
      <c r="CW127" s="106"/>
      <c r="CX127" s="106"/>
      <c r="CY127" s="106"/>
      <c r="CZ127" s="106"/>
      <c r="DA127" s="106"/>
      <c r="DB127" s="106"/>
      <c r="DC127" s="106"/>
      <c r="DD127" s="106"/>
      <c r="DE127" s="106"/>
      <c r="DF127" s="106"/>
      <c r="DG127" s="106"/>
      <c r="DH127" s="106"/>
      <c r="DI127" s="106"/>
      <c r="DJ127" s="106"/>
      <c r="DK127" s="106"/>
      <c r="DL127" s="106"/>
      <c r="DM127" s="106"/>
      <c r="DN127" s="106"/>
      <c r="DO127" s="106"/>
      <c r="DP127" s="106"/>
      <c r="DQ127" s="106"/>
      <c r="DR127" s="106"/>
      <c r="DS127" s="106"/>
      <c r="DT127" s="106"/>
      <c r="DU127" s="106"/>
      <c r="DV127" s="106"/>
      <c r="DW127" s="106"/>
      <c r="DX127" s="106"/>
      <c r="DY127" s="106"/>
      <c r="DZ127" s="106"/>
      <c r="EA127" s="106"/>
      <c r="EB127" s="106"/>
      <c r="EC127" s="106"/>
      <c r="ED127" s="106"/>
      <c r="EE127" s="106"/>
      <c r="EF127" s="106"/>
      <c r="EG127" s="106"/>
      <c r="EH127" s="106"/>
      <c r="EI127" s="106"/>
      <c r="EJ127" s="106"/>
      <c r="EK127" s="106"/>
      <c r="EL127" s="106"/>
      <c r="EM127" s="106"/>
      <c r="EN127" s="106"/>
      <c r="EO127" s="106"/>
      <c r="EP127" s="106"/>
      <c r="EQ127" s="106"/>
      <c r="ER127" s="106"/>
      <c r="ES127" s="106"/>
      <c r="ET127" s="106"/>
      <c r="EU127" s="106"/>
      <c r="EV127" s="106"/>
      <c r="EW127" s="106"/>
    </row>
    <row r="128" spans="1:153" x14ac:dyDescent="0.25">
      <c r="A128" s="106"/>
      <c r="B128" s="106"/>
      <c r="C128" s="106"/>
      <c r="D128" s="106"/>
      <c r="E128" s="106"/>
      <c r="F128" s="172"/>
      <c r="G128" s="167"/>
      <c r="H128" s="167"/>
      <c r="I128" s="167"/>
      <c r="J128" s="127"/>
      <c r="K128" s="167"/>
      <c r="L128" s="167"/>
      <c r="M128" s="167"/>
      <c r="N128" s="167"/>
      <c r="O128" s="167"/>
      <c r="P128" s="167"/>
      <c r="Q128" s="117"/>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c r="BM128" s="106"/>
      <c r="BN128" s="106"/>
      <c r="BO128" s="106"/>
      <c r="BP128" s="106"/>
      <c r="BQ128" s="106"/>
      <c r="BR128" s="106"/>
      <c r="BS128" s="106"/>
      <c r="BT128" s="106"/>
      <c r="BU128" s="106"/>
      <c r="BV128" s="106"/>
      <c r="BW128" s="106"/>
      <c r="BX128" s="106"/>
      <c r="BY128" s="106"/>
      <c r="BZ128" s="106"/>
      <c r="CA128" s="106"/>
      <c r="CB128" s="106"/>
      <c r="CC128" s="106"/>
      <c r="CD128" s="106"/>
      <c r="CE128" s="106"/>
      <c r="CF128" s="106"/>
      <c r="CG128" s="106"/>
      <c r="CH128" s="106"/>
      <c r="CI128" s="106"/>
      <c r="CJ128" s="106"/>
      <c r="CK128" s="106"/>
      <c r="CL128" s="106"/>
      <c r="CM128" s="106"/>
      <c r="CN128" s="106"/>
      <c r="CO128" s="106"/>
      <c r="CP128" s="106"/>
      <c r="CQ128" s="106"/>
      <c r="CR128" s="106"/>
      <c r="CS128" s="106"/>
      <c r="CT128" s="106"/>
      <c r="CU128" s="106"/>
      <c r="CV128" s="106"/>
      <c r="CW128" s="106"/>
      <c r="CX128" s="106"/>
      <c r="CY128" s="106"/>
      <c r="CZ128" s="106"/>
      <c r="DA128" s="106"/>
      <c r="DB128" s="106"/>
      <c r="DC128" s="106"/>
      <c r="DD128" s="106"/>
      <c r="DE128" s="106"/>
      <c r="DF128" s="106"/>
      <c r="DG128" s="106"/>
      <c r="DH128" s="106"/>
      <c r="DI128" s="106"/>
      <c r="DJ128" s="106"/>
      <c r="DK128" s="106"/>
      <c r="DL128" s="106"/>
      <c r="DM128" s="106"/>
      <c r="DN128" s="106"/>
      <c r="DO128" s="106"/>
      <c r="DP128" s="106"/>
      <c r="DQ128" s="106"/>
      <c r="DR128" s="106"/>
      <c r="DS128" s="106"/>
      <c r="DT128" s="106"/>
      <c r="DU128" s="106"/>
      <c r="DV128" s="106"/>
      <c r="DW128" s="106"/>
      <c r="DX128" s="106"/>
      <c r="DY128" s="106"/>
      <c r="DZ128" s="106"/>
      <c r="EA128" s="106"/>
      <c r="EB128" s="106"/>
      <c r="EC128" s="106"/>
      <c r="ED128" s="106"/>
      <c r="EE128" s="106"/>
      <c r="EF128" s="106"/>
      <c r="EG128" s="106"/>
      <c r="EH128" s="106"/>
      <c r="EI128" s="106"/>
      <c r="EJ128" s="106"/>
      <c r="EK128" s="106"/>
      <c r="EL128" s="106"/>
      <c r="EM128" s="106"/>
      <c r="EN128" s="106"/>
      <c r="EO128" s="106"/>
      <c r="EP128" s="106"/>
      <c r="EQ128" s="106"/>
      <c r="ER128" s="106"/>
      <c r="ES128" s="106"/>
      <c r="ET128" s="106"/>
      <c r="EU128" s="106"/>
      <c r="EV128" s="106"/>
      <c r="EW128" s="106"/>
    </row>
    <row r="129" spans="1:153" x14ac:dyDescent="0.25">
      <c r="A129" s="106"/>
      <c r="B129" s="106"/>
      <c r="C129" s="106"/>
      <c r="D129" s="106"/>
      <c r="E129" s="106"/>
      <c r="F129" s="172"/>
      <c r="G129" s="167"/>
      <c r="H129" s="167"/>
      <c r="I129" s="167"/>
      <c r="J129" s="127"/>
      <c r="K129" s="167"/>
      <c r="L129" s="167"/>
      <c r="M129" s="167"/>
      <c r="N129" s="167"/>
      <c r="O129" s="167"/>
      <c r="P129" s="167"/>
      <c r="Q129" s="117"/>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c r="BN129" s="106"/>
      <c r="BO129" s="106"/>
      <c r="BP129" s="106"/>
      <c r="BQ129" s="106"/>
      <c r="BR129" s="106"/>
      <c r="BS129" s="106"/>
      <c r="BT129" s="106"/>
      <c r="BU129" s="106"/>
      <c r="BV129" s="106"/>
      <c r="BW129" s="106"/>
      <c r="BX129" s="106"/>
      <c r="BY129" s="106"/>
      <c r="BZ129" s="106"/>
      <c r="CA129" s="106"/>
      <c r="CB129" s="106"/>
      <c r="CC129" s="106"/>
      <c r="CD129" s="106"/>
      <c r="CE129" s="106"/>
      <c r="CF129" s="106"/>
      <c r="CG129" s="106"/>
      <c r="CH129" s="106"/>
      <c r="CI129" s="106"/>
      <c r="CJ129" s="106"/>
      <c r="CK129" s="106"/>
      <c r="CL129" s="106"/>
      <c r="CM129" s="106"/>
      <c r="CN129" s="106"/>
      <c r="CO129" s="106"/>
      <c r="CP129" s="106"/>
      <c r="CQ129" s="106"/>
      <c r="CR129" s="106"/>
      <c r="CS129" s="106"/>
      <c r="CT129" s="106"/>
      <c r="CU129" s="106"/>
      <c r="CV129" s="106"/>
      <c r="CW129" s="106"/>
      <c r="CX129" s="106"/>
      <c r="CY129" s="106"/>
      <c r="CZ129" s="106"/>
      <c r="DA129" s="106"/>
      <c r="DB129" s="106"/>
      <c r="DC129" s="106"/>
      <c r="DD129" s="106"/>
      <c r="DE129" s="106"/>
      <c r="DF129" s="106"/>
      <c r="DG129" s="106"/>
      <c r="DH129" s="106"/>
      <c r="DI129" s="106"/>
      <c r="DJ129" s="106"/>
      <c r="DK129" s="106"/>
      <c r="DL129" s="106"/>
      <c r="DM129" s="106"/>
      <c r="DN129" s="106"/>
      <c r="DO129" s="106"/>
      <c r="DP129" s="106"/>
      <c r="DQ129" s="106"/>
      <c r="DR129" s="106"/>
      <c r="DS129" s="106"/>
      <c r="DT129" s="106"/>
      <c r="DU129" s="106"/>
      <c r="DV129" s="106"/>
      <c r="DW129" s="106"/>
      <c r="DX129" s="106"/>
      <c r="DY129" s="106"/>
      <c r="DZ129" s="106"/>
      <c r="EA129" s="106"/>
      <c r="EB129" s="106"/>
      <c r="EC129" s="106"/>
      <c r="ED129" s="106"/>
      <c r="EE129" s="106"/>
      <c r="EF129" s="106"/>
      <c r="EG129" s="106"/>
      <c r="EH129" s="106"/>
      <c r="EI129" s="106"/>
      <c r="EJ129" s="106"/>
      <c r="EK129" s="106"/>
      <c r="EL129" s="106"/>
      <c r="EM129" s="106"/>
      <c r="EN129" s="106"/>
      <c r="EO129" s="106"/>
      <c r="EP129" s="106"/>
      <c r="EQ129" s="106"/>
      <c r="ER129" s="106"/>
      <c r="ES129" s="106"/>
      <c r="ET129" s="106"/>
      <c r="EU129" s="106"/>
      <c r="EV129" s="106"/>
      <c r="EW129" s="106"/>
    </row>
    <row r="130" spans="1:153" x14ac:dyDescent="0.25">
      <c r="A130" s="106"/>
      <c r="B130" s="106"/>
      <c r="C130" s="106"/>
      <c r="D130" s="106"/>
      <c r="E130" s="106"/>
      <c r="F130" s="172"/>
      <c r="G130" s="167"/>
      <c r="H130" s="167"/>
      <c r="I130" s="167"/>
      <c r="J130" s="127"/>
      <c r="K130" s="167"/>
      <c r="L130" s="167"/>
      <c r="M130" s="167"/>
      <c r="N130" s="167"/>
      <c r="O130" s="167"/>
      <c r="P130" s="167"/>
      <c r="Q130" s="117"/>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6"/>
      <c r="BX130" s="106"/>
      <c r="BY130" s="106"/>
      <c r="BZ130" s="106"/>
      <c r="CA130" s="106"/>
      <c r="CB130" s="106"/>
      <c r="CC130" s="106"/>
      <c r="CD130" s="106"/>
      <c r="CE130" s="106"/>
      <c r="CF130" s="106"/>
      <c r="CG130" s="106"/>
      <c r="CH130" s="106"/>
      <c r="CI130" s="106"/>
      <c r="CJ130" s="106"/>
      <c r="CK130" s="106"/>
      <c r="CL130" s="106"/>
      <c r="CM130" s="106"/>
      <c r="CN130" s="106"/>
      <c r="CO130" s="106"/>
      <c r="CP130" s="106"/>
      <c r="CQ130" s="106"/>
      <c r="CR130" s="106"/>
      <c r="CS130" s="106"/>
      <c r="CT130" s="106"/>
      <c r="CU130" s="106"/>
      <c r="CV130" s="106"/>
      <c r="CW130" s="106"/>
      <c r="CX130" s="106"/>
      <c r="CY130" s="106"/>
      <c r="CZ130" s="106"/>
      <c r="DA130" s="106"/>
      <c r="DB130" s="106"/>
      <c r="DC130" s="106"/>
      <c r="DD130" s="106"/>
      <c r="DE130" s="106"/>
      <c r="DF130" s="106"/>
      <c r="DG130" s="106"/>
      <c r="DH130" s="106"/>
      <c r="DI130" s="106"/>
      <c r="DJ130" s="106"/>
      <c r="DK130" s="106"/>
      <c r="DL130" s="106"/>
      <c r="DM130" s="106"/>
      <c r="DN130" s="106"/>
      <c r="DO130" s="106"/>
      <c r="DP130" s="106"/>
      <c r="DQ130" s="106"/>
      <c r="DR130" s="106"/>
      <c r="DS130" s="106"/>
      <c r="DT130" s="106"/>
      <c r="DU130" s="106"/>
      <c r="DV130" s="106"/>
      <c r="DW130" s="106"/>
      <c r="DX130" s="106"/>
      <c r="DY130" s="106"/>
      <c r="DZ130" s="106"/>
      <c r="EA130" s="106"/>
      <c r="EB130" s="106"/>
      <c r="EC130" s="106"/>
      <c r="ED130" s="106"/>
      <c r="EE130" s="106"/>
      <c r="EF130" s="106"/>
      <c r="EG130" s="106"/>
      <c r="EH130" s="106"/>
      <c r="EI130" s="106"/>
      <c r="EJ130" s="106"/>
      <c r="EK130" s="106"/>
      <c r="EL130" s="106"/>
      <c r="EM130" s="106"/>
      <c r="EN130" s="106"/>
      <c r="EO130" s="106"/>
      <c r="EP130" s="106"/>
      <c r="EQ130" s="106"/>
      <c r="ER130" s="106"/>
      <c r="ES130" s="106"/>
      <c r="ET130" s="106"/>
      <c r="EU130" s="106"/>
      <c r="EV130" s="106"/>
      <c r="EW130" s="106"/>
    </row>
    <row r="131" spans="1:153" x14ac:dyDescent="0.25">
      <c r="A131" s="106"/>
      <c r="B131" s="106"/>
      <c r="C131" s="106"/>
      <c r="D131" s="106"/>
      <c r="E131" s="106"/>
      <c r="F131" s="172"/>
      <c r="G131" s="167"/>
      <c r="H131" s="167"/>
      <c r="I131" s="167"/>
      <c r="J131" s="127"/>
      <c r="K131" s="167"/>
      <c r="L131" s="167"/>
      <c r="M131" s="167"/>
      <c r="N131" s="167"/>
      <c r="O131" s="167"/>
      <c r="P131" s="167"/>
      <c r="Q131" s="117"/>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c r="BN131" s="106"/>
      <c r="BO131" s="106"/>
      <c r="BP131" s="106"/>
      <c r="BQ131" s="106"/>
      <c r="BR131" s="106"/>
      <c r="BS131" s="106"/>
      <c r="BT131" s="106"/>
      <c r="BU131" s="106"/>
      <c r="BV131" s="106"/>
      <c r="BW131" s="106"/>
      <c r="BX131" s="106"/>
      <c r="BY131" s="106"/>
      <c r="BZ131" s="106"/>
      <c r="CA131" s="106"/>
      <c r="CB131" s="106"/>
      <c r="CC131" s="106"/>
      <c r="CD131" s="106"/>
      <c r="CE131" s="106"/>
      <c r="CF131" s="106"/>
      <c r="CG131" s="106"/>
      <c r="CH131" s="106"/>
      <c r="CI131" s="106"/>
      <c r="CJ131" s="106"/>
      <c r="CK131" s="106"/>
      <c r="CL131" s="106"/>
      <c r="CM131" s="106"/>
      <c r="CN131" s="106"/>
      <c r="CO131" s="106"/>
      <c r="CP131" s="106"/>
      <c r="CQ131" s="106"/>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6"/>
      <c r="DP131" s="106"/>
      <c r="DQ131" s="106"/>
      <c r="DR131" s="106"/>
      <c r="DS131" s="106"/>
      <c r="DT131" s="106"/>
      <c r="DU131" s="106"/>
      <c r="DV131" s="106"/>
      <c r="DW131" s="106"/>
      <c r="DX131" s="106"/>
      <c r="DY131" s="106"/>
      <c r="DZ131" s="106"/>
      <c r="EA131" s="106"/>
      <c r="EB131" s="106"/>
      <c r="EC131" s="106"/>
      <c r="ED131" s="106"/>
      <c r="EE131" s="106"/>
      <c r="EF131" s="106"/>
      <c r="EG131" s="106"/>
      <c r="EH131" s="106"/>
      <c r="EI131" s="106"/>
      <c r="EJ131" s="106"/>
      <c r="EK131" s="106"/>
      <c r="EL131" s="106"/>
      <c r="EM131" s="106"/>
      <c r="EN131" s="106"/>
      <c r="EO131" s="106"/>
      <c r="EP131" s="106"/>
      <c r="EQ131" s="106"/>
      <c r="ER131" s="106"/>
      <c r="ES131" s="106"/>
      <c r="ET131" s="106"/>
      <c r="EU131" s="106"/>
      <c r="EV131" s="106"/>
      <c r="EW131" s="106"/>
    </row>
    <row r="132" spans="1:153" x14ac:dyDescent="0.25">
      <c r="A132" s="106"/>
      <c r="B132" s="106"/>
      <c r="C132" s="106"/>
      <c r="D132" s="106"/>
      <c r="E132" s="106"/>
      <c r="F132" s="172"/>
      <c r="G132" s="167"/>
      <c r="H132" s="167"/>
      <c r="I132" s="167"/>
      <c r="J132" s="127"/>
      <c r="K132" s="167"/>
      <c r="L132" s="167"/>
      <c r="M132" s="167"/>
      <c r="N132" s="167"/>
      <c r="O132" s="167"/>
      <c r="P132" s="167"/>
      <c r="Q132" s="117"/>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c r="BN132" s="106"/>
      <c r="BO132" s="106"/>
      <c r="BP132" s="106"/>
      <c r="BQ132" s="106"/>
      <c r="BR132" s="106"/>
      <c r="BS132" s="106"/>
      <c r="BT132" s="106"/>
      <c r="BU132" s="106"/>
      <c r="BV132" s="106"/>
      <c r="BW132" s="106"/>
      <c r="BX132" s="106"/>
      <c r="BY132" s="106"/>
      <c r="BZ132" s="106"/>
      <c r="CA132" s="106"/>
      <c r="CB132" s="106"/>
      <c r="CC132" s="106"/>
      <c r="CD132" s="106"/>
      <c r="CE132" s="106"/>
      <c r="CF132" s="106"/>
      <c r="CG132" s="106"/>
      <c r="CH132" s="106"/>
      <c r="CI132" s="106"/>
      <c r="CJ132" s="106"/>
      <c r="CK132" s="106"/>
      <c r="CL132" s="106"/>
      <c r="CM132" s="106"/>
      <c r="CN132" s="106"/>
      <c r="CO132" s="106"/>
      <c r="CP132" s="106"/>
      <c r="CQ132" s="106"/>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6"/>
      <c r="DP132" s="106"/>
      <c r="DQ132" s="106"/>
      <c r="DR132" s="106"/>
      <c r="DS132" s="106"/>
      <c r="DT132" s="106"/>
      <c r="DU132" s="106"/>
      <c r="DV132" s="106"/>
      <c r="DW132" s="106"/>
      <c r="DX132" s="106"/>
      <c r="DY132" s="106"/>
      <c r="DZ132" s="106"/>
      <c r="EA132" s="106"/>
      <c r="EB132" s="106"/>
      <c r="EC132" s="106"/>
      <c r="ED132" s="106"/>
      <c r="EE132" s="106"/>
      <c r="EF132" s="106"/>
      <c r="EG132" s="106"/>
      <c r="EH132" s="106"/>
      <c r="EI132" s="106"/>
      <c r="EJ132" s="106"/>
      <c r="EK132" s="106"/>
      <c r="EL132" s="106"/>
      <c r="EM132" s="106"/>
      <c r="EN132" s="106"/>
      <c r="EO132" s="106"/>
      <c r="EP132" s="106"/>
      <c r="EQ132" s="106"/>
      <c r="ER132" s="106"/>
      <c r="ES132" s="106"/>
      <c r="ET132" s="106"/>
      <c r="EU132" s="106"/>
      <c r="EV132" s="106"/>
      <c r="EW132" s="106"/>
    </row>
    <row r="133" spans="1:153" x14ac:dyDescent="0.25">
      <c r="A133" s="106"/>
      <c r="B133" s="106"/>
      <c r="C133" s="106"/>
      <c r="D133" s="106"/>
      <c r="E133" s="106"/>
      <c r="F133" s="172"/>
      <c r="G133" s="167"/>
      <c r="H133" s="167"/>
      <c r="I133" s="167"/>
      <c r="J133" s="127"/>
      <c r="K133" s="167"/>
      <c r="L133" s="167"/>
      <c r="M133" s="167"/>
      <c r="N133" s="167"/>
      <c r="O133" s="167"/>
      <c r="P133" s="167"/>
      <c r="Q133" s="117"/>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c r="BN133" s="106"/>
      <c r="BO133" s="106"/>
      <c r="BP133" s="106"/>
      <c r="BQ133" s="106"/>
      <c r="BR133" s="106"/>
      <c r="BS133" s="106"/>
      <c r="BT133" s="106"/>
      <c r="BU133" s="106"/>
      <c r="BV133" s="106"/>
      <c r="BW133" s="106"/>
      <c r="BX133" s="106"/>
      <c r="BY133" s="106"/>
      <c r="BZ133" s="106"/>
      <c r="CA133" s="106"/>
      <c r="CB133" s="106"/>
      <c r="CC133" s="106"/>
      <c r="CD133" s="106"/>
      <c r="CE133" s="106"/>
      <c r="CF133" s="106"/>
      <c r="CG133" s="106"/>
      <c r="CH133" s="106"/>
      <c r="CI133" s="106"/>
      <c r="CJ133" s="106"/>
      <c r="CK133" s="106"/>
      <c r="CL133" s="106"/>
      <c r="CM133" s="106"/>
      <c r="CN133" s="106"/>
      <c r="CO133" s="106"/>
      <c r="CP133" s="106"/>
      <c r="CQ133" s="106"/>
      <c r="CR133" s="106"/>
      <c r="CS133" s="106"/>
      <c r="CT133" s="106"/>
      <c r="CU133" s="106"/>
      <c r="CV133" s="106"/>
      <c r="CW133" s="106"/>
      <c r="CX133" s="106"/>
      <c r="CY133" s="106"/>
      <c r="CZ133" s="106"/>
      <c r="DA133" s="106"/>
      <c r="DB133" s="106"/>
      <c r="DC133" s="106"/>
      <c r="DD133" s="106"/>
      <c r="DE133" s="106"/>
      <c r="DF133" s="106"/>
      <c r="DG133" s="106"/>
      <c r="DH133" s="106"/>
      <c r="DI133" s="106"/>
      <c r="DJ133" s="106"/>
      <c r="DK133" s="106"/>
      <c r="DL133" s="106"/>
      <c r="DM133" s="106"/>
      <c r="DN133" s="106"/>
      <c r="DO133" s="106"/>
      <c r="DP133" s="106"/>
      <c r="DQ133" s="106"/>
      <c r="DR133" s="106"/>
      <c r="DS133" s="106"/>
      <c r="DT133" s="106"/>
      <c r="DU133" s="106"/>
      <c r="DV133" s="106"/>
      <c r="DW133" s="106"/>
      <c r="DX133" s="106"/>
      <c r="DY133" s="106"/>
      <c r="DZ133" s="106"/>
      <c r="EA133" s="106"/>
      <c r="EB133" s="106"/>
      <c r="EC133" s="106"/>
      <c r="ED133" s="106"/>
      <c r="EE133" s="106"/>
      <c r="EF133" s="106"/>
      <c r="EG133" s="106"/>
      <c r="EH133" s="106"/>
      <c r="EI133" s="106"/>
      <c r="EJ133" s="106"/>
      <c r="EK133" s="106"/>
      <c r="EL133" s="106"/>
      <c r="EM133" s="106"/>
      <c r="EN133" s="106"/>
      <c r="EO133" s="106"/>
      <c r="EP133" s="106"/>
      <c r="EQ133" s="106"/>
      <c r="ER133" s="106"/>
      <c r="ES133" s="106"/>
      <c r="ET133" s="106"/>
      <c r="EU133" s="106"/>
      <c r="EV133" s="106"/>
      <c r="EW133" s="106"/>
    </row>
    <row r="134" spans="1:153" x14ac:dyDescent="0.25">
      <c r="A134" s="106"/>
      <c r="B134" s="106"/>
      <c r="C134" s="106"/>
      <c r="D134" s="106"/>
      <c r="E134" s="106"/>
      <c r="F134" s="172"/>
      <c r="G134" s="167"/>
      <c r="H134" s="167"/>
      <c r="I134" s="167"/>
      <c r="J134" s="127"/>
      <c r="K134" s="167"/>
      <c r="L134" s="167"/>
      <c r="M134" s="167"/>
      <c r="N134" s="167"/>
      <c r="O134" s="167"/>
      <c r="P134" s="167"/>
      <c r="Q134" s="117"/>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c r="BN134" s="106"/>
      <c r="BO134" s="106"/>
      <c r="BP134" s="106"/>
      <c r="BQ134" s="106"/>
      <c r="BR134" s="106"/>
      <c r="BS134" s="106"/>
      <c r="BT134" s="106"/>
      <c r="BU134" s="106"/>
      <c r="BV134" s="106"/>
      <c r="BW134" s="106"/>
      <c r="BX134" s="106"/>
      <c r="BY134" s="106"/>
      <c r="BZ134" s="106"/>
      <c r="CA134" s="106"/>
      <c r="CB134" s="106"/>
      <c r="CC134" s="106"/>
      <c r="CD134" s="106"/>
      <c r="CE134" s="106"/>
      <c r="CF134" s="106"/>
      <c r="CG134" s="106"/>
      <c r="CH134" s="106"/>
      <c r="CI134" s="106"/>
      <c r="CJ134" s="106"/>
      <c r="CK134" s="106"/>
      <c r="CL134" s="106"/>
      <c r="CM134" s="106"/>
      <c r="CN134" s="106"/>
      <c r="CO134" s="106"/>
      <c r="CP134" s="106"/>
      <c r="CQ134" s="106"/>
      <c r="CR134" s="106"/>
      <c r="CS134" s="106"/>
      <c r="CT134" s="106"/>
      <c r="CU134" s="106"/>
      <c r="CV134" s="106"/>
      <c r="CW134" s="106"/>
      <c r="CX134" s="106"/>
      <c r="CY134" s="106"/>
      <c r="CZ134" s="106"/>
      <c r="DA134" s="106"/>
      <c r="DB134" s="106"/>
      <c r="DC134" s="106"/>
      <c r="DD134" s="106"/>
      <c r="DE134" s="106"/>
      <c r="DF134" s="106"/>
      <c r="DG134" s="106"/>
      <c r="DH134" s="106"/>
      <c r="DI134" s="106"/>
      <c r="DJ134" s="106"/>
      <c r="DK134" s="106"/>
      <c r="DL134" s="106"/>
      <c r="DM134" s="106"/>
      <c r="DN134" s="106"/>
      <c r="DO134" s="106"/>
      <c r="DP134" s="106"/>
      <c r="DQ134" s="106"/>
      <c r="DR134" s="106"/>
      <c r="DS134" s="106"/>
      <c r="DT134" s="106"/>
      <c r="DU134" s="106"/>
      <c r="DV134" s="106"/>
      <c r="DW134" s="106"/>
      <c r="DX134" s="106"/>
      <c r="DY134" s="106"/>
      <c r="DZ134" s="106"/>
      <c r="EA134" s="106"/>
      <c r="EB134" s="106"/>
      <c r="EC134" s="106"/>
      <c r="ED134" s="106"/>
      <c r="EE134" s="106"/>
      <c r="EF134" s="106"/>
      <c r="EG134" s="106"/>
      <c r="EH134" s="106"/>
      <c r="EI134" s="106"/>
      <c r="EJ134" s="106"/>
      <c r="EK134" s="106"/>
      <c r="EL134" s="106"/>
      <c r="EM134" s="106"/>
      <c r="EN134" s="106"/>
      <c r="EO134" s="106"/>
      <c r="EP134" s="106"/>
      <c r="EQ134" s="106"/>
      <c r="ER134" s="106"/>
      <c r="ES134" s="106"/>
      <c r="ET134" s="106"/>
      <c r="EU134" s="106"/>
      <c r="EV134" s="106"/>
      <c r="EW134" s="106"/>
    </row>
    <row r="135" spans="1:153" x14ac:dyDescent="0.25">
      <c r="A135" s="106"/>
      <c r="B135" s="106"/>
      <c r="C135" s="106"/>
      <c r="D135" s="106"/>
      <c r="E135" s="106"/>
      <c r="F135" s="172"/>
      <c r="G135" s="167"/>
      <c r="H135" s="167"/>
      <c r="I135" s="167"/>
      <c r="J135" s="127"/>
      <c r="K135" s="167"/>
      <c r="L135" s="167"/>
      <c r="M135" s="167"/>
      <c r="N135" s="167"/>
      <c r="O135" s="167"/>
      <c r="P135" s="167"/>
      <c r="Q135" s="117"/>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6"/>
      <c r="BQ135" s="106"/>
      <c r="BR135" s="106"/>
      <c r="BS135" s="106"/>
      <c r="BT135" s="106"/>
      <c r="BU135" s="106"/>
      <c r="BV135" s="106"/>
      <c r="BW135" s="106"/>
      <c r="BX135" s="106"/>
      <c r="BY135" s="106"/>
      <c r="BZ135" s="106"/>
      <c r="CA135" s="106"/>
      <c r="CB135" s="106"/>
      <c r="CC135" s="106"/>
      <c r="CD135" s="106"/>
      <c r="CE135" s="106"/>
      <c r="CF135" s="106"/>
      <c r="CG135" s="106"/>
      <c r="CH135" s="106"/>
      <c r="CI135" s="106"/>
      <c r="CJ135" s="106"/>
      <c r="CK135" s="106"/>
      <c r="CL135" s="106"/>
      <c r="CM135" s="106"/>
      <c r="CN135" s="106"/>
      <c r="CO135" s="106"/>
      <c r="CP135" s="106"/>
      <c r="CQ135" s="106"/>
      <c r="CR135" s="106"/>
      <c r="CS135" s="106"/>
      <c r="CT135" s="106"/>
      <c r="CU135" s="106"/>
      <c r="CV135" s="106"/>
      <c r="CW135" s="106"/>
      <c r="CX135" s="106"/>
      <c r="CY135" s="106"/>
      <c r="CZ135" s="106"/>
      <c r="DA135" s="106"/>
      <c r="DB135" s="106"/>
      <c r="DC135" s="106"/>
      <c r="DD135" s="106"/>
      <c r="DE135" s="106"/>
      <c r="DF135" s="106"/>
      <c r="DG135" s="106"/>
      <c r="DH135" s="106"/>
      <c r="DI135" s="106"/>
      <c r="DJ135" s="106"/>
      <c r="DK135" s="106"/>
      <c r="DL135" s="106"/>
      <c r="DM135" s="106"/>
      <c r="DN135" s="106"/>
      <c r="DO135" s="106"/>
      <c r="DP135" s="106"/>
      <c r="DQ135" s="106"/>
      <c r="DR135" s="106"/>
      <c r="DS135" s="106"/>
      <c r="DT135" s="106"/>
      <c r="DU135" s="106"/>
      <c r="DV135" s="106"/>
      <c r="DW135" s="106"/>
      <c r="DX135" s="106"/>
      <c r="DY135" s="106"/>
      <c r="DZ135" s="106"/>
      <c r="EA135" s="106"/>
      <c r="EB135" s="106"/>
      <c r="EC135" s="106"/>
      <c r="ED135" s="106"/>
      <c r="EE135" s="106"/>
      <c r="EF135" s="106"/>
      <c r="EG135" s="106"/>
      <c r="EH135" s="106"/>
      <c r="EI135" s="106"/>
      <c r="EJ135" s="106"/>
      <c r="EK135" s="106"/>
      <c r="EL135" s="106"/>
      <c r="EM135" s="106"/>
      <c r="EN135" s="106"/>
      <c r="EO135" s="106"/>
      <c r="EP135" s="106"/>
      <c r="EQ135" s="106"/>
      <c r="ER135" s="106"/>
      <c r="ES135" s="106"/>
      <c r="ET135" s="106"/>
      <c r="EU135" s="106"/>
      <c r="EV135" s="106"/>
      <c r="EW135" s="106"/>
    </row>
    <row r="136" spans="1:153" x14ac:dyDescent="0.25">
      <c r="A136" s="106"/>
      <c r="B136" s="106"/>
      <c r="C136" s="106"/>
      <c r="D136" s="106"/>
      <c r="E136" s="106"/>
      <c r="F136" s="172"/>
      <c r="G136" s="167"/>
      <c r="H136" s="167"/>
      <c r="I136" s="167"/>
      <c r="J136" s="127"/>
      <c r="K136" s="167"/>
      <c r="L136" s="167"/>
      <c r="M136" s="167"/>
      <c r="N136" s="167"/>
      <c r="O136" s="167"/>
      <c r="P136" s="167"/>
      <c r="Q136" s="117"/>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c r="BF136" s="106"/>
      <c r="BG136" s="106"/>
      <c r="BH136" s="106"/>
      <c r="BI136" s="106"/>
      <c r="BJ136" s="106"/>
      <c r="BK136" s="106"/>
      <c r="BL136" s="106"/>
      <c r="BM136" s="106"/>
      <c r="BN136" s="106"/>
      <c r="BO136" s="106"/>
      <c r="BP136" s="106"/>
      <c r="BQ136" s="106"/>
      <c r="BR136" s="106"/>
      <c r="BS136" s="106"/>
      <c r="BT136" s="106"/>
      <c r="BU136" s="106"/>
      <c r="BV136" s="106"/>
      <c r="BW136" s="106"/>
      <c r="BX136" s="106"/>
      <c r="BY136" s="106"/>
      <c r="BZ136" s="106"/>
      <c r="CA136" s="106"/>
      <c r="CB136" s="106"/>
      <c r="CC136" s="106"/>
      <c r="CD136" s="106"/>
      <c r="CE136" s="106"/>
      <c r="CF136" s="106"/>
      <c r="CG136" s="106"/>
      <c r="CH136" s="106"/>
      <c r="CI136" s="106"/>
      <c r="CJ136" s="106"/>
      <c r="CK136" s="106"/>
      <c r="CL136" s="106"/>
      <c r="CM136" s="106"/>
      <c r="CN136" s="106"/>
      <c r="CO136" s="106"/>
      <c r="CP136" s="106"/>
      <c r="CQ136" s="106"/>
      <c r="CR136" s="106"/>
      <c r="CS136" s="106"/>
      <c r="CT136" s="106"/>
      <c r="CU136" s="106"/>
      <c r="CV136" s="106"/>
      <c r="CW136" s="106"/>
      <c r="CX136" s="106"/>
      <c r="CY136" s="106"/>
      <c r="CZ136" s="106"/>
      <c r="DA136" s="106"/>
      <c r="DB136" s="106"/>
      <c r="DC136" s="106"/>
      <c r="DD136" s="106"/>
      <c r="DE136" s="106"/>
      <c r="DF136" s="106"/>
      <c r="DG136" s="106"/>
      <c r="DH136" s="106"/>
      <c r="DI136" s="106"/>
      <c r="DJ136" s="106"/>
      <c r="DK136" s="106"/>
      <c r="DL136" s="106"/>
      <c r="DM136" s="106"/>
      <c r="DN136" s="106"/>
      <c r="DO136" s="106"/>
      <c r="DP136" s="106"/>
      <c r="DQ136" s="106"/>
      <c r="DR136" s="106"/>
      <c r="DS136" s="106"/>
      <c r="DT136" s="106"/>
      <c r="DU136" s="106"/>
      <c r="DV136" s="106"/>
      <c r="DW136" s="106"/>
      <c r="DX136" s="106"/>
      <c r="DY136" s="106"/>
      <c r="DZ136" s="106"/>
      <c r="EA136" s="106"/>
      <c r="EB136" s="106"/>
      <c r="EC136" s="106"/>
      <c r="ED136" s="106"/>
      <c r="EE136" s="106"/>
      <c r="EF136" s="106"/>
      <c r="EG136" s="106"/>
      <c r="EH136" s="106"/>
      <c r="EI136" s="106"/>
      <c r="EJ136" s="106"/>
      <c r="EK136" s="106"/>
      <c r="EL136" s="106"/>
      <c r="EM136" s="106"/>
      <c r="EN136" s="106"/>
      <c r="EO136" s="106"/>
      <c r="EP136" s="106"/>
      <c r="EQ136" s="106"/>
      <c r="ER136" s="106"/>
      <c r="ES136" s="106"/>
      <c r="ET136" s="106"/>
      <c r="EU136" s="106"/>
      <c r="EV136" s="106"/>
      <c r="EW136" s="106"/>
    </row>
    <row r="137" spans="1:153" x14ac:dyDescent="0.25">
      <c r="A137" s="106"/>
      <c r="B137" s="106"/>
      <c r="C137" s="106"/>
      <c r="D137" s="106"/>
      <c r="E137" s="106"/>
      <c r="F137" s="172"/>
      <c r="G137" s="167"/>
      <c r="H137" s="167"/>
      <c r="I137" s="167"/>
      <c r="J137" s="127"/>
      <c r="K137" s="167"/>
      <c r="L137" s="167"/>
      <c r="M137" s="167"/>
      <c r="N137" s="167"/>
      <c r="O137" s="167"/>
      <c r="P137" s="167"/>
      <c r="Q137" s="117"/>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06"/>
      <c r="BK137" s="106"/>
      <c r="BL137" s="106"/>
      <c r="BM137" s="106"/>
      <c r="BN137" s="106"/>
      <c r="BO137" s="106"/>
      <c r="BP137" s="106"/>
      <c r="BQ137" s="106"/>
      <c r="BR137" s="106"/>
      <c r="BS137" s="106"/>
      <c r="BT137" s="106"/>
      <c r="BU137" s="106"/>
      <c r="BV137" s="106"/>
      <c r="BW137" s="106"/>
      <c r="BX137" s="106"/>
      <c r="BY137" s="106"/>
      <c r="BZ137" s="106"/>
      <c r="CA137" s="106"/>
      <c r="CB137" s="106"/>
      <c r="CC137" s="106"/>
      <c r="CD137" s="106"/>
      <c r="CE137" s="106"/>
      <c r="CF137" s="106"/>
      <c r="CG137" s="106"/>
      <c r="CH137" s="106"/>
      <c r="CI137" s="106"/>
      <c r="CJ137" s="106"/>
      <c r="CK137" s="106"/>
      <c r="CL137" s="106"/>
      <c r="CM137" s="106"/>
      <c r="CN137" s="106"/>
      <c r="CO137" s="106"/>
      <c r="CP137" s="106"/>
      <c r="CQ137" s="106"/>
      <c r="CR137" s="106"/>
      <c r="CS137" s="106"/>
      <c r="CT137" s="106"/>
      <c r="CU137" s="106"/>
      <c r="CV137" s="106"/>
      <c r="CW137" s="106"/>
      <c r="CX137" s="106"/>
      <c r="CY137" s="106"/>
      <c r="CZ137" s="106"/>
      <c r="DA137" s="106"/>
      <c r="DB137" s="106"/>
      <c r="DC137" s="106"/>
      <c r="DD137" s="106"/>
      <c r="DE137" s="106"/>
      <c r="DF137" s="106"/>
      <c r="DG137" s="106"/>
      <c r="DH137" s="106"/>
      <c r="DI137" s="106"/>
      <c r="DJ137" s="106"/>
      <c r="DK137" s="106"/>
      <c r="DL137" s="106"/>
      <c r="DM137" s="106"/>
      <c r="DN137" s="106"/>
      <c r="DO137" s="106"/>
      <c r="DP137" s="106"/>
      <c r="DQ137" s="106"/>
      <c r="DR137" s="106"/>
      <c r="DS137" s="106"/>
      <c r="DT137" s="106"/>
      <c r="DU137" s="106"/>
      <c r="DV137" s="106"/>
      <c r="DW137" s="106"/>
      <c r="DX137" s="106"/>
      <c r="DY137" s="106"/>
      <c r="DZ137" s="106"/>
      <c r="EA137" s="106"/>
      <c r="EB137" s="106"/>
      <c r="EC137" s="106"/>
      <c r="ED137" s="106"/>
      <c r="EE137" s="106"/>
      <c r="EF137" s="106"/>
      <c r="EG137" s="106"/>
      <c r="EH137" s="106"/>
      <c r="EI137" s="106"/>
      <c r="EJ137" s="106"/>
      <c r="EK137" s="106"/>
      <c r="EL137" s="106"/>
      <c r="EM137" s="106"/>
      <c r="EN137" s="106"/>
      <c r="EO137" s="106"/>
      <c r="EP137" s="106"/>
      <c r="EQ137" s="106"/>
      <c r="ER137" s="106"/>
      <c r="ES137" s="106"/>
      <c r="ET137" s="106"/>
      <c r="EU137" s="106"/>
      <c r="EV137" s="106"/>
      <c r="EW137" s="106"/>
    </row>
    <row r="138" spans="1:153" x14ac:dyDescent="0.25">
      <c r="A138" s="106"/>
      <c r="B138" s="106"/>
      <c r="C138" s="106"/>
      <c r="D138" s="106"/>
      <c r="E138" s="106"/>
      <c r="F138" s="172"/>
      <c r="G138" s="167"/>
      <c r="H138" s="167"/>
      <c r="I138" s="167"/>
      <c r="J138" s="127"/>
      <c r="K138" s="167"/>
      <c r="L138" s="167"/>
      <c r="M138" s="167"/>
      <c r="N138" s="167"/>
      <c r="O138" s="167"/>
      <c r="P138" s="167"/>
      <c r="Q138" s="117"/>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c r="BN138" s="106"/>
      <c r="BO138" s="106"/>
      <c r="BP138" s="106"/>
      <c r="BQ138" s="106"/>
      <c r="BR138" s="106"/>
      <c r="BS138" s="106"/>
      <c r="BT138" s="106"/>
      <c r="BU138" s="106"/>
      <c r="BV138" s="106"/>
      <c r="BW138" s="106"/>
      <c r="BX138" s="106"/>
      <c r="BY138" s="106"/>
      <c r="BZ138" s="106"/>
      <c r="CA138" s="106"/>
      <c r="CB138" s="106"/>
      <c r="CC138" s="106"/>
      <c r="CD138" s="106"/>
      <c r="CE138" s="106"/>
      <c r="CF138" s="106"/>
      <c r="CG138" s="106"/>
      <c r="CH138" s="106"/>
      <c r="CI138" s="106"/>
      <c r="CJ138" s="106"/>
      <c r="CK138" s="106"/>
      <c r="CL138" s="106"/>
      <c r="CM138" s="106"/>
      <c r="CN138" s="106"/>
      <c r="CO138" s="106"/>
      <c r="CP138" s="106"/>
      <c r="CQ138" s="106"/>
      <c r="CR138" s="106"/>
      <c r="CS138" s="106"/>
      <c r="CT138" s="106"/>
      <c r="CU138" s="106"/>
      <c r="CV138" s="106"/>
      <c r="CW138" s="106"/>
      <c r="CX138" s="106"/>
      <c r="CY138" s="106"/>
      <c r="CZ138" s="106"/>
      <c r="DA138" s="106"/>
      <c r="DB138" s="106"/>
      <c r="DC138" s="106"/>
      <c r="DD138" s="106"/>
      <c r="DE138" s="106"/>
      <c r="DF138" s="106"/>
      <c r="DG138" s="106"/>
      <c r="DH138" s="106"/>
      <c r="DI138" s="106"/>
      <c r="DJ138" s="106"/>
      <c r="DK138" s="106"/>
      <c r="DL138" s="106"/>
      <c r="DM138" s="106"/>
      <c r="DN138" s="106"/>
      <c r="DO138" s="106"/>
      <c r="DP138" s="106"/>
      <c r="DQ138" s="106"/>
      <c r="DR138" s="106"/>
      <c r="DS138" s="106"/>
      <c r="DT138" s="106"/>
      <c r="DU138" s="106"/>
      <c r="DV138" s="106"/>
      <c r="DW138" s="106"/>
      <c r="DX138" s="106"/>
      <c r="DY138" s="106"/>
      <c r="DZ138" s="106"/>
      <c r="EA138" s="106"/>
      <c r="EB138" s="106"/>
      <c r="EC138" s="106"/>
      <c r="ED138" s="106"/>
      <c r="EE138" s="106"/>
      <c r="EF138" s="106"/>
      <c r="EG138" s="106"/>
      <c r="EH138" s="106"/>
      <c r="EI138" s="106"/>
      <c r="EJ138" s="106"/>
      <c r="EK138" s="106"/>
      <c r="EL138" s="106"/>
      <c r="EM138" s="106"/>
      <c r="EN138" s="106"/>
      <c r="EO138" s="106"/>
      <c r="EP138" s="106"/>
      <c r="EQ138" s="106"/>
      <c r="ER138" s="106"/>
      <c r="ES138" s="106"/>
      <c r="ET138" s="106"/>
      <c r="EU138" s="106"/>
      <c r="EV138" s="106"/>
      <c r="EW138" s="106"/>
    </row>
    <row r="139" spans="1:153" x14ac:dyDescent="0.25">
      <c r="A139" s="106"/>
      <c r="B139" s="106"/>
      <c r="C139" s="106"/>
      <c r="D139" s="106"/>
      <c r="E139" s="106"/>
      <c r="F139" s="172"/>
      <c r="G139" s="167"/>
      <c r="H139" s="167"/>
      <c r="I139" s="167"/>
      <c r="J139" s="127"/>
      <c r="K139" s="167"/>
      <c r="L139" s="167"/>
      <c r="M139" s="167"/>
      <c r="N139" s="167"/>
      <c r="O139" s="167"/>
      <c r="P139" s="167"/>
      <c r="Q139" s="117"/>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c r="BN139" s="106"/>
      <c r="BO139" s="106"/>
      <c r="BP139" s="106"/>
      <c r="BQ139" s="106"/>
      <c r="BR139" s="106"/>
      <c r="BS139" s="106"/>
      <c r="BT139" s="106"/>
      <c r="BU139" s="106"/>
      <c r="BV139" s="106"/>
      <c r="BW139" s="106"/>
      <c r="BX139" s="106"/>
      <c r="BY139" s="106"/>
      <c r="BZ139" s="106"/>
      <c r="CA139" s="106"/>
      <c r="CB139" s="106"/>
      <c r="CC139" s="106"/>
      <c r="CD139" s="106"/>
      <c r="CE139" s="106"/>
      <c r="CF139" s="106"/>
      <c r="CG139" s="106"/>
      <c r="CH139" s="106"/>
      <c r="CI139" s="106"/>
      <c r="CJ139" s="106"/>
      <c r="CK139" s="106"/>
      <c r="CL139" s="106"/>
      <c r="CM139" s="106"/>
      <c r="CN139" s="106"/>
      <c r="CO139" s="106"/>
      <c r="CP139" s="106"/>
      <c r="CQ139" s="106"/>
      <c r="CR139" s="106"/>
      <c r="CS139" s="106"/>
      <c r="CT139" s="106"/>
      <c r="CU139" s="106"/>
      <c r="CV139" s="106"/>
      <c r="CW139" s="106"/>
      <c r="CX139" s="106"/>
      <c r="CY139" s="106"/>
      <c r="CZ139" s="106"/>
      <c r="DA139" s="106"/>
      <c r="DB139" s="106"/>
      <c r="DC139" s="106"/>
      <c r="DD139" s="106"/>
      <c r="DE139" s="106"/>
      <c r="DF139" s="106"/>
      <c r="DG139" s="106"/>
      <c r="DH139" s="106"/>
      <c r="DI139" s="106"/>
      <c r="DJ139" s="106"/>
      <c r="DK139" s="106"/>
      <c r="DL139" s="106"/>
      <c r="DM139" s="106"/>
      <c r="DN139" s="106"/>
      <c r="DO139" s="106"/>
      <c r="DP139" s="106"/>
      <c r="DQ139" s="106"/>
      <c r="DR139" s="106"/>
      <c r="DS139" s="106"/>
      <c r="DT139" s="106"/>
      <c r="DU139" s="106"/>
      <c r="DV139" s="106"/>
      <c r="DW139" s="106"/>
      <c r="DX139" s="106"/>
      <c r="DY139" s="106"/>
      <c r="DZ139" s="106"/>
      <c r="EA139" s="106"/>
      <c r="EB139" s="106"/>
      <c r="EC139" s="106"/>
      <c r="ED139" s="106"/>
      <c r="EE139" s="106"/>
      <c r="EF139" s="106"/>
      <c r="EG139" s="106"/>
      <c r="EH139" s="106"/>
      <c r="EI139" s="106"/>
      <c r="EJ139" s="106"/>
      <c r="EK139" s="106"/>
      <c r="EL139" s="106"/>
      <c r="EM139" s="106"/>
      <c r="EN139" s="106"/>
      <c r="EO139" s="106"/>
      <c r="EP139" s="106"/>
      <c r="EQ139" s="106"/>
      <c r="ER139" s="106"/>
      <c r="ES139" s="106"/>
      <c r="ET139" s="106"/>
      <c r="EU139" s="106"/>
      <c r="EV139" s="106"/>
      <c r="EW139" s="106"/>
    </row>
    <row r="140" spans="1:153" x14ac:dyDescent="0.25">
      <c r="A140" s="106"/>
      <c r="B140" s="106"/>
      <c r="C140" s="106"/>
      <c r="D140" s="106"/>
      <c r="E140" s="106"/>
      <c r="F140" s="172"/>
      <c r="G140" s="167"/>
      <c r="H140" s="167"/>
      <c r="I140" s="167"/>
      <c r="J140" s="127"/>
      <c r="K140" s="167"/>
      <c r="L140" s="167"/>
      <c r="M140" s="167"/>
      <c r="N140" s="167"/>
      <c r="O140" s="167"/>
      <c r="P140" s="167"/>
      <c r="Q140" s="117"/>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106"/>
      <c r="BL140" s="106"/>
      <c r="BM140" s="106"/>
      <c r="BN140" s="106"/>
      <c r="BO140" s="106"/>
      <c r="BP140" s="106"/>
      <c r="BQ140" s="106"/>
      <c r="BR140" s="106"/>
      <c r="BS140" s="106"/>
      <c r="BT140" s="106"/>
      <c r="BU140" s="106"/>
      <c r="BV140" s="106"/>
      <c r="BW140" s="106"/>
      <c r="BX140" s="106"/>
      <c r="BY140" s="106"/>
      <c r="BZ140" s="106"/>
      <c r="CA140" s="106"/>
      <c r="CB140" s="106"/>
      <c r="CC140" s="106"/>
      <c r="CD140" s="106"/>
      <c r="CE140" s="106"/>
      <c r="CF140" s="106"/>
      <c r="CG140" s="106"/>
      <c r="CH140" s="106"/>
      <c r="CI140" s="106"/>
      <c r="CJ140" s="106"/>
      <c r="CK140" s="106"/>
      <c r="CL140" s="106"/>
      <c r="CM140" s="106"/>
      <c r="CN140" s="106"/>
      <c r="CO140" s="106"/>
      <c r="CP140" s="106"/>
      <c r="CQ140" s="106"/>
      <c r="CR140" s="106"/>
      <c r="CS140" s="106"/>
      <c r="CT140" s="106"/>
      <c r="CU140" s="106"/>
      <c r="CV140" s="106"/>
      <c r="CW140" s="106"/>
      <c r="CX140" s="106"/>
      <c r="CY140" s="106"/>
      <c r="CZ140" s="106"/>
      <c r="DA140" s="106"/>
      <c r="DB140" s="106"/>
      <c r="DC140" s="106"/>
      <c r="DD140" s="106"/>
      <c r="DE140" s="106"/>
      <c r="DF140" s="106"/>
      <c r="DG140" s="106"/>
      <c r="DH140" s="106"/>
      <c r="DI140" s="106"/>
      <c r="DJ140" s="106"/>
      <c r="DK140" s="106"/>
      <c r="DL140" s="106"/>
      <c r="DM140" s="106"/>
      <c r="DN140" s="106"/>
      <c r="DO140" s="106"/>
      <c r="DP140" s="106"/>
      <c r="DQ140" s="106"/>
      <c r="DR140" s="106"/>
      <c r="DS140" s="106"/>
      <c r="DT140" s="106"/>
      <c r="DU140" s="106"/>
      <c r="DV140" s="106"/>
      <c r="DW140" s="106"/>
      <c r="DX140" s="106"/>
      <c r="DY140" s="106"/>
      <c r="DZ140" s="106"/>
      <c r="EA140" s="106"/>
      <c r="EB140" s="106"/>
      <c r="EC140" s="106"/>
      <c r="ED140" s="106"/>
      <c r="EE140" s="106"/>
      <c r="EF140" s="106"/>
      <c r="EG140" s="106"/>
      <c r="EH140" s="106"/>
      <c r="EI140" s="106"/>
      <c r="EJ140" s="106"/>
      <c r="EK140" s="106"/>
      <c r="EL140" s="106"/>
      <c r="EM140" s="106"/>
      <c r="EN140" s="106"/>
      <c r="EO140" s="106"/>
      <c r="EP140" s="106"/>
      <c r="EQ140" s="106"/>
      <c r="ER140" s="106"/>
      <c r="ES140" s="106"/>
      <c r="ET140" s="106"/>
      <c r="EU140" s="106"/>
      <c r="EV140" s="106"/>
      <c r="EW140" s="106"/>
    </row>
    <row r="141" spans="1:153" x14ac:dyDescent="0.25">
      <c r="A141" s="106"/>
      <c r="B141" s="106"/>
      <c r="C141" s="106"/>
      <c r="D141" s="106"/>
      <c r="E141" s="106"/>
      <c r="F141" s="172"/>
      <c r="G141" s="167"/>
      <c r="H141" s="167"/>
      <c r="I141" s="167"/>
      <c r="J141" s="127"/>
      <c r="K141" s="167"/>
      <c r="L141" s="167"/>
      <c r="M141" s="167"/>
      <c r="N141" s="167"/>
      <c r="O141" s="167"/>
      <c r="P141" s="167"/>
      <c r="Q141" s="117"/>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c r="BN141" s="106"/>
      <c r="BO141" s="106"/>
      <c r="BP141" s="106"/>
      <c r="BQ141" s="106"/>
      <c r="BR141" s="106"/>
      <c r="BS141" s="106"/>
      <c r="BT141" s="106"/>
      <c r="BU141" s="106"/>
      <c r="BV141" s="106"/>
      <c r="BW141" s="106"/>
      <c r="BX141" s="106"/>
      <c r="BY141" s="106"/>
      <c r="BZ141" s="106"/>
      <c r="CA141" s="106"/>
      <c r="CB141" s="106"/>
      <c r="CC141" s="106"/>
      <c r="CD141" s="106"/>
      <c r="CE141" s="106"/>
      <c r="CF141" s="106"/>
      <c r="CG141" s="106"/>
      <c r="CH141" s="106"/>
      <c r="CI141" s="106"/>
      <c r="CJ141" s="106"/>
      <c r="CK141" s="106"/>
      <c r="CL141" s="106"/>
      <c r="CM141" s="106"/>
      <c r="CN141" s="106"/>
      <c r="CO141" s="106"/>
      <c r="CP141" s="106"/>
      <c r="CQ141" s="106"/>
      <c r="CR141" s="106"/>
      <c r="CS141" s="106"/>
      <c r="CT141" s="106"/>
      <c r="CU141" s="106"/>
      <c r="CV141" s="106"/>
      <c r="CW141" s="106"/>
      <c r="CX141" s="106"/>
      <c r="CY141" s="106"/>
      <c r="CZ141" s="106"/>
      <c r="DA141" s="106"/>
      <c r="DB141" s="106"/>
      <c r="DC141" s="106"/>
      <c r="DD141" s="106"/>
      <c r="DE141" s="106"/>
      <c r="DF141" s="106"/>
      <c r="DG141" s="106"/>
      <c r="DH141" s="106"/>
      <c r="DI141" s="106"/>
      <c r="DJ141" s="106"/>
      <c r="DK141" s="106"/>
      <c r="DL141" s="106"/>
      <c r="DM141" s="106"/>
      <c r="DN141" s="106"/>
      <c r="DO141" s="106"/>
      <c r="DP141" s="106"/>
      <c r="DQ141" s="106"/>
      <c r="DR141" s="106"/>
      <c r="DS141" s="106"/>
      <c r="DT141" s="106"/>
      <c r="DU141" s="106"/>
      <c r="DV141" s="106"/>
      <c r="DW141" s="106"/>
      <c r="DX141" s="106"/>
      <c r="DY141" s="106"/>
      <c r="DZ141" s="106"/>
      <c r="EA141" s="106"/>
      <c r="EB141" s="106"/>
      <c r="EC141" s="106"/>
      <c r="ED141" s="106"/>
      <c r="EE141" s="106"/>
      <c r="EF141" s="106"/>
      <c r="EG141" s="106"/>
      <c r="EH141" s="106"/>
      <c r="EI141" s="106"/>
      <c r="EJ141" s="106"/>
      <c r="EK141" s="106"/>
      <c r="EL141" s="106"/>
      <c r="EM141" s="106"/>
      <c r="EN141" s="106"/>
      <c r="EO141" s="106"/>
      <c r="EP141" s="106"/>
      <c r="EQ141" s="106"/>
      <c r="ER141" s="106"/>
      <c r="ES141" s="106"/>
      <c r="ET141" s="106"/>
      <c r="EU141" s="106"/>
      <c r="EV141" s="106"/>
      <c r="EW141" s="106"/>
    </row>
    <row r="142" spans="1:153" x14ac:dyDescent="0.25">
      <c r="A142" s="106"/>
      <c r="B142" s="106"/>
      <c r="C142" s="106"/>
      <c r="D142" s="106"/>
      <c r="E142" s="106"/>
      <c r="F142" s="172"/>
      <c r="G142" s="167"/>
      <c r="H142" s="167"/>
      <c r="I142" s="167"/>
      <c r="J142" s="127"/>
      <c r="K142" s="167"/>
      <c r="L142" s="167"/>
      <c r="M142" s="167"/>
      <c r="N142" s="167"/>
      <c r="O142" s="167"/>
      <c r="P142" s="167"/>
      <c r="Q142" s="117"/>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c r="AX142" s="106"/>
      <c r="AY142" s="106"/>
      <c r="AZ142" s="106"/>
      <c r="BA142" s="106"/>
      <c r="BB142" s="106"/>
      <c r="BC142" s="106"/>
      <c r="BD142" s="106"/>
      <c r="BE142" s="106"/>
      <c r="BF142" s="106"/>
      <c r="BG142" s="106"/>
      <c r="BH142" s="106"/>
      <c r="BI142" s="106"/>
      <c r="BJ142" s="106"/>
      <c r="BK142" s="106"/>
      <c r="BL142" s="106"/>
      <c r="BM142" s="106"/>
      <c r="BN142" s="106"/>
      <c r="BO142" s="106"/>
      <c r="BP142" s="106"/>
      <c r="BQ142" s="106"/>
      <c r="BR142" s="106"/>
      <c r="BS142" s="106"/>
      <c r="BT142" s="106"/>
      <c r="BU142" s="106"/>
      <c r="BV142" s="106"/>
      <c r="BW142" s="106"/>
      <c r="BX142" s="106"/>
      <c r="BY142" s="106"/>
      <c r="BZ142" s="106"/>
      <c r="CA142" s="106"/>
      <c r="CB142" s="106"/>
      <c r="CC142" s="106"/>
      <c r="CD142" s="106"/>
      <c r="CE142" s="106"/>
      <c r="CF142" s="106"/>
      <c r="CG142" s="106"/>
      <c r="CH142" s="106"/>
      <c r="CI142" s="106"/>
      <c r="CJ142" s="106"/>
      <c r="CK142" s="106"/>
      <c r="CL142" s="106"/>
      <c r="CM142" s="106"/>
      <c r="CN142" s="106"/>
      <c r="CO142" s="106"/>
      <c r="CP142" s="106"/>
      <c r="CQ142" s="106"/>
      <c r="CR142" s="106"/>
      <c r="CS142" s="106"/>
      <c r="CT142" s="106"/>
      <c r="CU142" s="106"/>
      <c r="CV142" s="106"/>
      <c r="CW142" s="106"/>
      <c r="CX142" s="106"/>
      <c r="CY142" s="106"/>
      <c r="CZ142" s="106"/>
      <c r="DA142" s="106"/>
      <c r="DB142" s="106"/>
      <c r="DC142" s="106"/>
      <c r="DD142" s="106"/>
      <c r="DE142" s="106"/>
      <c r="DF142" s="106"/>
      <c r="DG142" s="106"/>
      <c r="DH142" s="106"/>
      <c r="DI142" s="106"/>
      <c r="DJ142" s="106"/>
      <c r="DK142" s="106"/>
      <c r="DL142" s="106"/>
      <c r="DM142" s="106"/>
      <c r="DN142" s="106"/>
      <c r="DO142" s="106"/>
      <c r="DP142" s="106"/>
      <c r="DQ142" s="106"/>
      <c r="DR142" s="106"/>
      <c r="DS142" s="106"/>
      <c r="DT142" s="106"/>
      <c r="DU142" s="106"/>
      <c r="DV142" s="106"/>
      <c r="DW142" s="106"/>
      <c r="DX142" s="106"/>
      <c r="DY142" s="106"/>
      <c r="DZ142" s="106"/>
      <c r="EA142" s="106"/>
      <c r="EB142" s="106"/>
      <c r="EC142" s="106"/>
      <c r="ED142" s="106"/>
      <c r="EE142" s="106"/>
      <c r="EF142" s="106"/>
      <c r="EG142" s="106"/>
      <c r="EH142" s="106"/>
      <c r="EI142" s="106"/>
      <c r="EJ142" s="106"/>
      <c r="EK142" s="106"/>
      <c r="EL142" s="106"/>
      <c r="EM142" s="106"/>
      <c r="EN142" s="106"/>
      <c r="EO142" s="106"/>
      <c r="EP142" s="106"/>
      <c r="EQ142" s="106"/>
      <c r="ER142" s="106"/>
      <c r="ES142" s="106"/>
      <c r="ET142" s="106"/>
      <c r="EU142" s="106"/>
      <c r="EV142" s="106"/>
      <c r="EW142" s="106"/>
    </row>
    <row r="143" spans="1:153" x14ac:dyDescent="0.25">
      <c r="A143" s="106"/>
      <c r="B143" s="106"/>
      <c r="C143" s="106"/>
      <c r="D143" s="106"/>
      <c r="E143" s="106"/>
      <c r="F143" s="172"/>
      <c r="G143" s="167"/>
      <c r="H143" s="167"/>
      <c r="I143" s="167"/>
      <c r="J143" s="127"/>
      <c r="K143" s="167"/>
      <c r="L143" s="167"/>
      <c r="M143" s="167"/>
      <c r="N143" s="167"/>
      <c r="O143" s="167"/>
      <c r="P143" s="167"/>
      <c r="Q143" s="117"/>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6"/>
      <c r="BH143" s="106"/>
      <c r="BI143" s="106"/>
      <c r="BJ143" s="106"/>
      <c r="BK143" s="106"/>
      <c r="BL143" s="106"/>
      <c r="BM143" s="106"/>
      <c r="BN143" s="106"/>
      <c r="BO143" s="106"/>
      <c r="BP143" s="106"/>
      <c r="BQ143" s="106"/>
      <c r="BR143" s="106"/>
      <c r="BS143" s="106"/>
      <c r="BT143" s="106"/>
      <c r="BU143" s="106"/>
      <c r="BV143" s="106"/>
      <c r="BW143" s="106"/>
      <c r="BX143" s="106"/>
      <c r="BY143" s="106"/>
      <c r="BZ143" s="106"/>
      <c r="CA143" s="106"/>
      <c r="CB143" s="106"/>
      <c r="CC143" s="106"/>
      <c r="CD143" s="106"/>
      <c r="CE143" s="106"/>
      <c r="CF143" s="106"/>
      <c r="CG143" s="106"/>
      <c r="CH143" s="106"/>
      <c r="CI143" s="106"/>
      <c r="CJ143" s="106"/>
      <c r="CK143" s="106"/>
      <c r="CL143" s="106"/>
      <c r="CM143" s="106"/>
      <c r="CN143" s="106"/>
      <c r="CO143" s="106"/>
      <c r="CP143" s="106"/>
      <c r="CQ143" s="106"/>
      <c r="CR143" s="106"/>
      <c r="CS143" s="106"/>
      <c r="CT143" s="106"/>
      <c r="CU143" s="106"/>
      <c r="CV143" s="106"/>
      <c r="CW143" s="106"/>
      <c r="CX143" s="106"/>
      <c r="CY143" s="106"/>
      <c r="CZ143" s="106"/>
      <c r="DA143" s="106"/>
      <c r="DB143" s="106"/>
      <c r="DC143" s="106"/>
      <c r="DD143" s="106"/>
      <c r="DE143" s="106"/>
      <c r="DF143" s="106"/>
      <c r="DG143" s="106"/>
      <c r="DH143" s="106"/>
      <c r="DI143" s="106"/>
      <c r="DJ143" s="106"/>
      <c r="DK143" s="106"/>
      <c r="DL143" s="106"/>
      <c r="DM143" s="106"/>
      <c r="DN143" s="106"/>
      <c r="DO143" s="106"/>
      <c r="DP143" s="106"/>
      <c r="DQ143" s="106"/>
      <c r="DR143" s="106"/>
      <c r="DS143" s="106"/>
      <c r="DT143" s="106"/>
      <c r="DU143" s="106"/>
      <c r="DV143" s="106"/>
      <c r="DW143" s="106"/>
      <c r="DX143" s="106"/>
      <c r="DY143" s="106"/>
      <c r="DZ143" s="106"/>
      <c r="EA143" s="106"/>
      <c r="EB143" s="106"/>
      <c r="EC143" s="106"/>
      <c r="ED143" s="106"/>
      <c r="EE143" s="106"/>
      <c r="EF143" s="106"/>
      <c r="EG143" s="106"/>
      <c r="EH143" s="106"/>
      <c r="EI143" s="106"/>
      <c r="EJ143" s="106"/>
      <c r="EK143" s="106"/>
      <c r="EL143" s="106"/>
      <c r="EM143" s="106"/>
      <c r="EN143" s="106"/>
      <c r="EO143" s="106"/>
      <c r="EP143" s="106"/>
      <c r="EQ143" s="106"/>
      <c r="ER143" s="106"/>
      <c r="ES143" s="106"/>
      <c r="ET143" s="106"/>
      <c r="EU143" s="106"/>
      <c r="EV143" s="106"/>
      <c r="EW143" s="106"/>
    </row>
    <row r="144" spans="1:153" x14ac:dyDescent="0.25">
      <c r="A144" s="106"/>
      <c r="B144" s="106"/>
      <c r="C144" s="106"/>
      <c r="D144" s="106"/>
      <c r="E144" s="106"/>
      <c r="F144" s="172"/>
      <c r="G144" s="167"/>
      <c r="H144" s="167"/>
      <c r="I144" s="167"/>
      <c r="J144" s="127"/>
      <c r="K144" s="167"/>
      <c r="L144" s="167"/>
      <c r="M144" s="167"/>
      <c r="N144" s="167"/>
      <c r="O144" s="167"/>
      <c r="P144" s="167"/>
      <c r="Q144" s="117"/>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06"/>
      <c r="BD144" s="106"/>
      <c r="BE144" s="106"/>
      <c r="BF144" s="106"/>
      <c r="BG144" s="106"/>
      <c r="BH144" s="106"/>
      <c r="BI144" s="106"/>
      <c r="BJ144" s="106"/>
      <c r="BK144" s="106"/>
      <c r="BL144" s="106"/>
      <c r="BM144" s="106"/>
      <c r="BN144" s="106"/>
      <c r="BO144" s="106"/>
      <c r="BP144" s="106"/>
      <c r="BQ144" s="106"/>
      <c r="BR144" s="106"/>
      <c r="BS144" s="106"/>
      <c r="BT144" s="106"/>
      <c r="BU144" s="106"/>
      <c r="BV144" s="106"/>
      <c r="BW144" s="106"/>
      <c r="BX144" s="106"/>
      <c r="BY144" s="106"/>
      <c r="BZ144" s="106"/>
      <c r="CA144" s="106"/>
      <c r="CB144" s="106"/>
      <c r="CC144" s="106"/>
      <c r="CD144" s="106"/>
      <c r="CE144" s="106"/>
      <c r="CF144" s="106"/>
      <c r="CG144" s="106"/>
      <c r="CH144" s="106"/>
      <c r="CI144" s="106"/>
      <c r="CJ144" s="106"/>
      <c r="CK144" s="106"/>
      <c r="CL144" s="106"/>
      <c r="CM144" s="106"/>
      <c r="CN144" s="106"/>
      <c r="CO144" s="106"/>
      <c r="CP144" s="106"/>
      <c r="CQ144" s="106"/>
      <c r="CR144" s="106"/>
      <c r="CS144" s="106"/>
      <c r="CT144" s="106"/>
      <c r="CU144" s="106"/>
      <c r="CV144" s="106"/>
      <c r="CW144" s="106"/>
      <c r="CX144" s="106"/>
      <c r="CY144" s="106"/>
      <c r="CZ144" s="106"/>
      <c r="DA144" s="106"/>
      <c r="DB144" s="106"/>
      <c r="DC144" s="106"/>
      <c r="DD144" s="106"/>
      <c r="DE144" s="106"/>
      <c r="DF144" s="106"/>
      <c r="DG144" s="106"/>
      <c r="DH144" s="106"/>
      <c r="DI144" s="106"/>
      <c r="DJ144" s="106"/>
      <c r="DK144" s="106"/>
      <c r="DL144" s="106"/>
      <c r="DM144" s="106"/>
      <c r="DN144" s="106"/>
      <c r="DO144" s="106"/>
      <c r="DP144" s="106"/>
      <c r="DQ144" s="106"/>
      <c r="DR144" s="106"/>
      <c r="DS144" s="106"/>
      <c r="DT144" s="106"/>
      <c r="DU144" s="106"/>
      <c r="DV144" s="106"/>
      <c r="DW144" s="106"/>
      <c r="DX144" s="106"/>
      <c r="DY144" s="106"/>
      <c r="DZ144" s="106"/>
      <c r="EA144" s="106"/>
      <c r="EB144" s="106"/>
      <c r="EC144" s="106"/>
      <c r="ED144" s="106"/>
      <c r="EE144" s="106"/>
      <c r="EF144" s="106"/>
      <c r="EG144" s="106"/>
      <c r="EH144" s="106"/>
      <c r="EI144" s="106"/>
      <c r="EJ144" s="106"/>
      <c r="EK144" s="106"/>
      <c r="EL144" s="106"/>
      <c r="EM144" s="106"/>
      <c r="EN144" s="106"/>
      <c r="EO144" s="106"/>
      <c r="EP144" s="106"/>
      <c r="EQ144" s="106"/>
      <c r="ER144" s="106"/>
      <c r="ES144" s="106"/>
      <c r="ET144" s="106"/>
      <c r="EU144" s="106"/>
      <c r="EV144" s="106"/>
      <c r="EW144" s="106"/>
    </row>
    <row r="145" spans="1:153" x14ac:dyDescent="0.25">
      <c r="A145" s="106"/>
      <c r="B145" s="106"/>
      <c r="C145" s="106"/>
      <c r="D145" s="106"/>
      <c r="E145" s="106"/>
      <c r="F145" s="172"/>
      <c r="G145" s="167"/>
      <c r="H145" s="167"/>
      <c r="I145" s="167"/>
      <c r="J145" s="127"/>
      <c r="K145" s="167"/>
      <c r="L145" s="167"/>
      <c r="M145" s="167"/>
      <c r="N145" s="167"/>
      <c r="O145" s="167"/>
      <c r="P145" s="167"/>
      <c r="Q145" s="117"/>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06"/>
      <c r="BD145" s="106"/>
      <c r="BE145" s="106"/>
      <c r="BF145" s="106"/>
      <c r="BG145" s="106"/>
      <c r="BH145" s="106"/>
      <c r="BI145" s="106"/>
      <c r="BJ145" s="106"/>
      <c r="BK145" s="106"/>
      <c r="BL145" s="106"/>
      <c r="BM145" s="106"/>
      <c r="BN145" s="106"/>
      <c r="BO145" s="106"/>
      <c r="BP145" s="106"/>
      <c r="BQ145" s="106"/>
      <c r="BR145" s="106"/>
      <c r="BS145" s="106"/>
      <c r="BT145" s="106"/>
      <c r="BU145" s="106"/>
      <c r="BV145" s="106"/>
      <c r="BW145" s="106"/>
      <c r="BX145" s="106"/>
      <c r="BY145" s="106"/>
      <c r="BZ145" s="106"/>
      <c r="CA145" s="106"/>
      <c r="CB145" s="106"/>
      <c r="CC145" s="106"/>
      <c r="CD145" s="106"/>
      <c r="CE145" s="106"/>
      <c r="CF145" s="106"/>
      <c r="CG145" s="106"/>
      <c r="CH145" s="106"/>
      <c r="CI145" s="106"/>
      <c r="CJ145" s="106"/>
      <c r="CK145" s="106"/>
      <c r="CL145" s="106"/>
      <c r="CM145" s="106"/>
      <c r="CN145" s="106"/>
      <c r="CO145" s="106"/>
      <c r="CP145" s="106"/>
      <c r="CQ145" s="106"/>
      <c r="CR145" s="106"/>
      <c r="CS145" s="106"/>
      <c r="CT145" s="106"/>
      <c r="CU145" s="106"/>
      <c r="CV145" s="106"/>
      <c r="CW145" s="106"/>
      <c r="CX145" s="106"/>
      <c r="CY145" s="106"/>
      <c r="CZ145" s="106"/>
      <c r="DA145" s="106"/>
      <c r="DB145" s="106"/>
      <c r="DC145" s="106"/>
      <c r="DD145" s="106"/>
      <c r="DE145" s="106"/>
      <c r="DF145" s="106"/>
      <c r="DG145" s="106"/>
      <c r="DH145" s="106"/>
      <c r="DI145" s="106"/>
      <c r="DJ145" s="106"/>
      <c r="DK145" s="106"/>
      <c r="DL145" s="106"/>
      <c r="DM145" s="106"/>
      <c r="DN145" s="106"/>
      <c r="DO145" s="106"/>
      <c r="DP145" s="106"/>
      <c r="DQ145" s="106"/>
      <c r="DR145" s="106"/>
      <c r="DS145" s="106"/>
      <c r="DT145" s="106"/>
      <c r="DU145" s="106"/>
      <c r="DV145" s="106"/>
      <c r="DW145" s="106"/>
      <c r="DX145" s="106"/>
      <c r="DY145" s="106"/>
      <c r="DZ145" s="106"/>
      <c r="EA145" s="106"/>
      <c r="EB145" s="106"/>
      <c r="EC145" s="106"/>
      <c r="ED145" s="106"/>
      <c r="EE145" s="106"/>
      <c r="EF145" s="106"/>
      <c r="EG145" s="106"/>
      <c r="EH145" s="106"/>
      <c r="EI145" s="106"/>
      <c r="EJ145" s="106"/>
      <c r="EK145" s="106"/>
      <c r="EL145" s="106"/>
      <c r="EM145" s="106"/>
      <c r="EN145" s="106"/>
      <c r="EO145" s="106"/>
      <c r="EP145" s="106"/>
      <c r="EQ145" s="106"/>
      <c r="ER145" s="106"/>
      <c r="ES145" s="106"/>
      <c r="ET145" s="106"/>
      <c r="EU145" s="106"/>
      <c r="EV145" s="106"/>
      <c r="EW145" s="106"/>
    </row>
    <row r="146" spans="1:153" x14ac:dyDescent="0.25">
      <c r="A146" s="106"/>
      <c r="B146" s="106"/>
      <c r="C146" s="106"/>
      <c r="D146" s="106"/>
      <c r="E146" s="106"/>
      <c r="F146" s="172"/>
      <c r="G146" s="167"/>
      <c r="H146" s="167"/>
      <c r="I146" s="167"/>
      <c r="J146" s="127"/>
      <c r="K146" s="167"/>
      <c r="L146" s="167"/>
      <c r="M146" s="167"/>
      <c r="N146" s="167"/>
      <c r="O146" s="167"/>
      <c r="P146" s="167"/>
      <c r="Q146" s="117"/>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106"/>
      <c r="BI146" s="106"/>
      <c r="BJ146" s="106"/>
      <c r="BK146" s="106"/>
      <c r="BL146" s="106"/>
      <c r="BM146" s="106"/>
      <c r="BN146" s="106"/>
      <c r="BO146" s="106"/>
      <c r="BP146" s="106"/>
      <c r="BQ146" s="106"/>
      <c r="BR146" s="106"/>
      <c r="BS146" s="106"/>
      <c r="BT146" s="106"/>
      <c r="BU146" s="106"/>
      <c r="BV146" s="106"/>
      <c r="BW146" s="106"/>
      <c r="BX146" s="106"/>
      <c r="BY146" s="106"/>
      <c r="BZ146" s="106"/>
      <c r="CA146" s="106"/>
      <c r="CB146" s="106"/>
      <c r="CC146" s="106"/>
      <c r="CD146" s="106"/>
      <c r="CE146" s="106"/>
      <c r="CF146" s="106"/>
      <c r="CG146" s="106"/>
      <c r="CH146" s="106"/>
      <c r="CI146" s="106"/>
      <c r="CJ146" s="106"/>
      <c r="CK146" s="106"/>
      <c r="CL146" s="106"/>
      <c r="CM146" s="106"/>
      <c r="CN146" s="106"/>
      <c r="CO146" s="106"/>
      <c r="CP146" s="106"/>
      <c r="CQ146" s="106"/>
      <c r="CR146" s="106"/>
      <c r="CS146" s="106"/>
      <c r="CT146" s="106"/>
      <c r="CU146" s="106"/>
      <c r="CV146" s="106"/>
      <c r="CW146" s="106"/>
      <c r="CX146" s="106"/>
      <c r="CY146" s="106"/>
      <c r="CZ146" s="106"/>
      <c r="DA146" s="106"/>
      <c r="DB146" s="106"/>
      <c r="DC146" s="106"/>
      <c r="DD146" s="106"/>
      <c r="DE146" s="106"/>
      <c r="DF146" s="106"/>
      <c r="DG146" s="106"/>
      <c r="DH146" s="106"/>
      <c r="DI146" s="106"/>
      <c r="DJ146" s="106"/>
      <c r="DK146" s="106"/>
      <c r="DL146" s="106"/>
      <c r="DM146" s="106"/>
      <c r="DN146" s="106"/>
      <c r="DO146" s="106"/>
      <c r="DP146" s="106"/>
      <c r="DQ146" s="106"/>
      <c r="DR146" s="106"/>
      <c r="DS146" s="106"/>
      <c r="DT146" s="106"/>
      <c r="DU146" s="106"/>
      <c r="DV146" s="106"/>
      <c r="DW146" s="106"/>
      <c r="DX146" s="106"/>
      <c r="DY146" s="106"/>
      <c r="DZ146" s="106"/>
      <c r="EA146" s="106"/>
      <c r="EB146" s="106"/>
      <c r="EC146" s="106"/>
      <c r="ED146" s="106"/>
      <c r="EE146" s="106"/>
      <c r="EF146" s="106"/>
      <c r="EG146" s="106"/>
      <c r="EH146" s="106"/>
      <c r="EI146" s="106"/>
      <c r="EJ146" s="106"/>
      <c r="EK146" s="106"/>
      <c r="EL146" s="106"/>
      <c r="EM146" s="106"/>
      <c r="EN146" s="106"/>
      <c r="EO146" s="106"/>
      <c r="EP146" s="106"/>
      <c r="EQ146" s="106"/>
      <c r="ER146" s="106"/>
      <c r="ES146" s="106"/>
      <c r="ET146" s="106"/>
      <c r="EU146" s="106"/>
      <c r="EV146" s="106"/>
      <c r="EW146" s="106"/>
    </row>
    <row r="147" spans="1:153" x14ac:dyDescent="0.25">
      <c r="A147" s="106"/>
      <c r="B147" s="106"/>
      <c r="C147" s="106"/>
      <c r="D147" s="106"/>
      <c r="E147" s="106"/>
      <c r="F147" s="172"/>
      <c r="G147" s="167"/>
      <c r="H147" s="167"/>
      <c r="I147" s="167"/>
      <c r="J147" s="127"/>
      <c r="K147" s="167"/>
      <c r="L147" s="167"/>
      <c r="M147" s="167"/>
      <c r="N147" s="167"/>
      <c r="O147" s="167"/>
      <c r="P147" s="167"/>
      <c r="Q147" s="117"/>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c r="BN147" s="106"/>
      <c r="BO147" s="106"/>
      <c r="BP147" s="106"/>
      <c r="BQ147" s="106"/>
      <c r="BR147" s="106"/>
      <c r="BS147" s="106"/>
      <c r="BT147" s="106"/>
      <c r="BU147" s="106"/>
      <c r="BV147" s="106"/>
      <c r="BW147" s="106"/>
      <c r="BX147" s="106"/>
      <c r="BY147" s="106"/>
      <c r="BZ147" s="106"/>
      <c r="CA147" s="106"/>
      <c r="CB147" s="106"/>
      <c r="CC147" s="106"/>
      <c r="CD147" s="106"/>
      <c r="CE147" s="106"/>
      <c r="CF147" s="106"/>
      <c r="CG147" s="106"/>
      <c r="CH147" s="106"/>
      <c r="CI147" s="106"/>
      <c r="CJ147" s="106"/>
      <c r="CK147" s="106"/>
      <c r="CL147" s="106"/>
      <c r="CM147" s="106"/>
      <c r="CN147" s="106"/>
      <c r="CO147" s="106"/>
      <c r="CP147" s="106"/>
      <c r="CQ147" s="106"/>
      <c r="CR147" s="106"/>
      <c r="CS147" s="106"/>
      <c r="CT147" s="106"/>
      <c r="CU147" s="106"/>
      <c r="CV147" s="106"/>
      <c r="CW147" s="106"/>
      <c r="CX147" s="106"/>
      <c r="CY147" s="106"/>
      <c r="CZ147" s="106"/>
      <c r="DA147" s="106"/>
      <c r="DB147" s="106"/>
      <c r="DC147" s="106"/>
      <c r="DD147" s="106"/>
      <c r="DE147" s="106"/>
      <c r="DF147" s="106"/>
      <c r="DG147" s="106"/>
      <c r="DH147" s="106"/>
      <c r="DI147" s="106"/>
      <c r="DJ147" s="106"/>
      <c r="DK147" s="106"/>
      <c r="DL147" s="106"/>
      <c r="DM147" s="106"/>
      <c r="DN147" s="106"/>
      <c r="DO147" s="106"/>
      <c r="DP147" s="106"/>
      <c r="DQ147" s="106"/>
      <c r="DR147" s="106"/>
      <c r="DS147" s="106"/>
      <c r="DT147" s="106"/>
      <c r="DU147" s="106"/>
      <c r="DV147" s="106"/>
      <c r="DW147" s="106"/>
      <c r="DX147" s="106"/>
      <c r="DY147" s="106"/>
      <c r="DZ147" s="106"/>
      <c r="EA147" s="106"/>
      <c r="EB147" s="106"/>
      <c r="EC147" s="106"/>
      <c r="ED147" s="106"/>
      <c r="EE147" s="106"/>
      <c r="EF147" s="106"/>
      <c r="EG147" s="106"/>
      <c r="EH147" s="106"/>
      <c r="EI147" s="106"/>
      <c r="EJ147" s="106"/>
      <c r="EK147" s="106"/>
      <c r="EL147" s="106"/>
      <c r="EM147" s="106"/>
      <c r="EN147" s="106"/>
      <c r="EO147" s="106"/>
      <c r="EP147" s="106"/>
      <c r="EQ147" s="106"/>
      <c r="ER147" s="106"/>
      <c r="ES147" s="106"/>
      <c r="ET147" s="106"/>
      <c r="EU147" s="106"/>
      <c r="EV147" s="106"/>
      <c r="EW147" s="106"/>
    </row>
    <row r="148" spans="1:153" x14ac:dyDescent="0.25">
      <c r="A148" s="106"/>
      <c r="B148" s="106"/>
      <c r="C148" s="106"/>
      <c r="D148" s="106"/>
      <c r="E148" s="106"/>
      <c r="F148" s="172"/>
      <c r="G148" s="167"/>
      <c r="H148" s="167"/>
      <c r="I148" s="167"/>
      <c r="J148" s="127"/>
      <c r="K148" s="167"/>
      <c r="L148" s="167"/>
      <c r="M148" s="167"/>
      <c r="N148" s="167"/>
      <c r="O148" s="167"/>
      <c r="P148" s="167"/>
      <c r="Q148" s="117"/>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c r="BN148" s="106"/>
      <c r="BO148" s="106"/>
      <c r="BP148" s="106"/>
      <c r="BQ148" s="106"/>
      <c r="BR148" s="106"/>
      <c r="BS148" s="106"/>
      <c r="BT148" s="106"/>
      <c r="BU148" s="106"/>
      <c r="BV148" s="106"/>
      <c r="BW148" s="106"/>
      <c r="BX148" s="106"/>
      <c r="BY148" s="106"/>
      <c r="BZ148" s="106"/>
      <c r="CA148" s="106"/>
      <c r="CB148" s="106"/>
      <c r="CC148" s="106"/>
      <c r="CD148" s="106"/>
      <c r="CE148" s="106"/>
      <c r="CF148" s="106"/>
      <c r="CG148" s="106"/>
      <c r="CH148" s="106"/>
      <c r="CI148" s="106"/>
      <c r="CJ148" s="106"/>
      <c r="CK148" s="106"/>
      <c r="CL148" s="106"/>
      <c r="CM148" s="106"/>
      <c r="CN148" s="106"/>
      <c r="CO148" s="106"/>
      <c r="CP148" s="106"/>
      <c r="CQ148" s="106"/>
      <c r="CR148" s="106"/>
      <c r="CS148" s="106"/>
      <c r="CT148" s="106"/>
      <c r="CU148" s="106"/>
      <c r="CV148" s="106"/>
      <c r="CW148" s="106"/>
      <c r="CX148" s="106"/>
      <c r="CY148" s="106"/>
      <c r="CZ148" s="106"/>
      <c r="DA148" s="106"/>
      <c r="DB148" s="106"/>
      <c r="DC148" s="106"/>
      <c r="DD148" s="106"/>
      <c r="DE148" s="106"/>
      <c r="DF148" s="106"/>
      <c r="DG148" s="106"/>
      <c r="DH148" s="106"/>
      <c r="DI148" s="106"/>
      <c r="DJ148" s="106"/>
      <c r="DK148" s="106"/>
      <c r="DL148" s="106"/>
      <c r="DM148" s="106"/>
      <c r="DN148" s="106"/>
      <c r="DO148" s="106"/>
      <c r="DP148" s="106"/>
      <c r="DQ148" s="106"/>
      <c r="DR148" s="106"/>
      <c r="DS148" s="106"/>
      <c r="DT148" s="106"/>
      <c r="DU148" s="106"/>
      <c r="DV148" s="106"/>
      <c r="DW148" s="106"/>
      <c r="DX148" s="106"/>
      <c r="DY148" s="106"/>
      <c r="DZ148" s="106"/>
      <c r="EA148" s="106"/>
      <c r="EB148" s="106"/>
      <c r="EC148" s="106"/>
      <c r="ED148" s="106"/>
      <c r="EE148" s="106"/>
      <c r="EF148" s="106"/>
      <c r="EG148" s="106"/>
      <c r="EH148" s="106"/>
      <c r="EI148" s="106"/>
      <c r="EJ148" s="106"/>
      <c r="EK148" s="106"/>
      <c r="EL148" s="106"/>
      <c r="EM148" s="106"/>
      <c r="EN148" s="106"/>
      <c r="EO148" s="106"/>
      <c r="EP148" s="106"/>
      <c r="EQ148" s="106"/>
      <c r="ER148" s="106"/>
      <c r="ES148" s="106"/>
      <c r="ET148" s="106"/>
      <c r="EU148" s="106"/>
      <c r="EV148" s="106"/>
      <c r="EW148" s="106"/>
    </row>
    <row r="149" spans="1:153" x14ac:dyDescent="0.25">
      <c r="A149" s="106"/>
      <c r="B149" s="106"/>
      <c r="C149" s="106"/>
      <c r="D149" s="106"/>
      <c r="E149" s="106"/>
      <c r="F149" s="172"/>
      <c r="G149" s="167"/>
      <c r="H149" s="167"/>
      <c r="I149" s="167"/>
      <c r="J149" s="127"/>
      <c r="K149" s="167"/>
      <c r="L149" s="167"/>
      <c r="M149" s="167"/>
      <c r="N149" s="167"/>
      <c r="O149" s="167"/>
      <c r="P149" s="167"/>
      <c r="Q149" s="117"/>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06"/>
      <c r="BD149" s="106"/>
      <c r="BE149" s="106"/>
      <c r="BF149" s="106"/>
      <c r="BG149" s="106"/>
      <c r="BH149" s="106"/>
      <c r="BI149" s="106"/>
      <c r="BJ149" s="106"/>
      <c r="BK149" s="106"/>
      <c r="BL149" s="106"/>
      <c r="BM149" s="106"/>
      <c r="BN149" s="106"/>
      <c r="BO149" s="106"/>
      <c r="BP149" s="106"/>
      <c r="BQ149" s="106"/>
      <c r="BR149" s="106"/>
      <c r="BS149" s="106"/>
      <c r="BT149" s="106"/>
      <c r="BU149" s="106"/>
      <c r="BV149" s="106"/>
      <c r="BW149" s="106"/>
      <c r="BX149" s="106"/>
      <c r="BY149" s="106"/>
      <c r="BZ149" s="106"/>
      <c r="CA149" s="106"/>
      <c r="CB149" s="106"/>
      <c r="CC149" s="106"/>
      <c r="CD149" s="106"/>
      <c r="CE149" s="106"/>
      <c r="CF149" s="106"/>
      <c r="CG149" s="106"/>
      <c r="CH149" s="106"/>
      <c r="CI149" s="106"/>
      <c r="CJ149" s="106"/>
      <c r="CK149" s="106"/>
      <c r="CL149" s="106"/>
      <c r="CM149" s="106"/>
      <c r="CN149" s="106"/>
      <c r="CO149" s="106"/>
      <c r="CP149" s="106"/>
      <c r="CQ149" s="106"/>
      <c r="CR149" s="106"/>
      <c r="CS149" s="106"/>
      <c r="CT149" s="106"/>
      <c r="CU149" s="106"/>
      <c r="CV149" s="106"/>
      <c r="CW149" s="106"/>
      <c r="CX149" s="106"/>
      <c r="CY149" s="106"/>
      <c r="CZ149" s="106"/>
      <c r="DA149" s="106"/>
      <c r="DB149" s="106"/>
      <c r="DC149" s="106"/>
      <c r="DD149" s="106"/>
      <c r="DE149" s="106"/>
      <c r="DF149" s="106"/>
      <c r="DG149" s="106"/>
      <c r="DH149" s="106"/>
      <c r="DI149" s="106"/>
      <c r="DJ149" s="106"/>
      <c r="DK149" s="106"/>
      <c r="DL149" s="106"/>
      <c r="DM149" s="106"/>
      <c r="DN149" s="106"/>
      <c r="DO149" s="106"/>
      <c r="DP149" s="106"/>
      <c r="DQ149" s="106"/>
      <c r="DR149" s="106"/>
      <c r="DS149" s="106"/>
      <c r="DT149" s="106"/>
      <c r="DU149" s="106"/>
      <c r="DV149" s="106"/>
      <c r="DW149" s="106"/>
      <c r="DX149" s="106"/>
      <c r="DY149" s="106"/>
      <c r="DZ149" s="106"/>
      <c r="EA149" s="106"/>
      <c r="EB149" s="106"/>
      <c r="EC149" s="106"/>
      <c r="ED149" s="106"/>
      <c r="EE149" s="106"/>
      <c r="EF149" s="106"/>
      <c r="EG149" s="106"/>
      <c r="EH149" s="106"/>
      <c r="EI149" s="106"/>
      <c r="EJ149" s="106"/>
      <c r="EK149" s="106"/>
      <c r="EL149" s="106"/>
      <c r="EM149" s="106"/>
      <c r="EN149" s="106"/>
      <c r="EO149" s="106"/>
      <c r="EP149" s="106"/>
      <c r="EQ149" s="106"/>
      <c r="ER149" s="106"/>
      <c r="ES149" s="106"/>
      <c r="ET149" s="106"/>
      <c r="EU149" s="106"/>
      <c r="EV149" s="106"/>
      <c r="EW149" s="106"/>
    </row>
    <row r="150" spans="1:153" x14ac:dyDescent="0.25">
      <c r="A150" s="106"/>
      <c r="B150" s="106"/>
      <c r="C150" s="106"/>
      <c r="D150" s="106"/>
      <c r="E150" s="106"/>
      <c r="F150" s="172"/>
      <c r="G150" s="167"/>
      <c r="H150" s="167"/>
      <c r="I150" s="167"/>
      <c r="J150" s="127"/>
      <c r="K150" s="167"/>
      <c r="L150" s="167"/>
      <c r="M150" s="167"/>
      <c r="N150" s="167"/>
      <c r="O150" s="167"/>
      <c r="P150" s="167"/>
      <c r="Q150" s="117"/>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06"/>
      <c r="BE150" s="106"/>
      <c r="BF150" s="106"/>
      <c r="BG150" s="106"/>
      <c r="BH150" s="106"/>
      <c r="BI150" s="106"/>
      <c r="BJ150" s="106"/>
      <c r="BK150" s="106"/>
      <c r="BL150" s="106"/>
      <c r="BM150" s="106"/>
      <c r="BN150" s="106"/>
      <c r="BO150" s="106"/>
      <c r="BP150" s="106"/>
      <c r="BQ150" s="106"/>
      <c r="BR150" s="106"/>
      <c r="BS150" s="106"/>
      <c r="BT150" s="106"/>
      <c r="BU150" s="106"/>
      <c r="BV150" s="106"/>
      <c r="BW150" s="106"/>
      <c r="BX150" s="106"/>
      <c r="BY150" s="106"/>
      <c r="BZ150" s="106"/>
      <c r="CA150" s="106"/>
      <c r="CB150" s="106"/>
      <c r="CC150" s="106"/>
      <c r="CD150" s="106"/>
      <c r="CE150" s="106"/>
      <c r="CF150" s="106"/>
      <c r="CG150" s="106"/>
      <c r="CH150" s="106"/>
      <c r="CI150" s="106"/>
      <c r="CJ150" s="106"/>
      <c r="CK150" s="106"/>
      <c r="CL150" s="106"/>
      <c r="CM150" s="106"/>
      <c r="CN150" s="106"/>
      <c r="CO150" s="106"/>
      <c r="CP150" s="106"/>
      <c r="CQ150" s="106"/>
      <c r="CR150" s="106"/>
      <c r="CS150" s="106"/>
      <c r="CT150" s="106"/>
      <c r="CU150" s="106"/>
      <c r="CV150" s="106"/>
      <c r="CW150" s="106"/>
      <c r="CX150" s="106"/>
      <c r="CY150" s="106"/>
      <c r="CZ150" s="106"/>
      <c r="DA150" s="106"/>
      <c r="DB150" s="106"/>
      <c r="DC150" s="106"/>
      <c r="DD150" s="106"/>
      <c r="DE150" s="106"/>
      <c r="DF150" s="106"/>
      <c r="DG150" s="106"/>
      <c r="DH150" s="106"/>
      <c r="DI150" s="106"/>
      <c r="DJ150" s="106"/>
      <c r="DK150" s="106"/>
      <c r="DL150" s="106"/>
      <c r="DM150" s="106"/>
      <c r="DN150" s="106"/>
      <c r="DO150" s="106"/>
      <c r="DP150" s="106"/>
      <c r="DQ150" s="106"/>
      <c r="DR150" s="106"/>
      <c r="DS150" s="106"/>
      <c r="DT150" s="106"/>
      <c r="DU150" s="106"/>
      <c r="DV150" s="106"/>
      <c r="DW150" s="106"/>
      <c r="DX150" s="106"/>
      <c r="DY150" s="106"/>
      <c r="DZ150" s="106"/>
      <c r="EA150" s="106"/>
      <c r="EB150" s="106"/>
      <c r="EC150" s="106"/>
      <c r="ED150" s="106"/>
      <c r="EE150" s="106"/>
      <c r="EF150" s="106"/>
      <c r="EG150" s="106"/>
      <c r="EH150" s="106"/>
      <c r="EI150" s="106"/>
      <c r="EJ150" s="106"/>
      <c r="EK150" s="106"/>
      <c r="EL150" s="106"/>
      <c r="EM150" s="106"/>
      <c r="EN150" s="106"/>
      <c r="EO150" s="106"/>
      <c r="EP150" s="106"/>
      <c r="EQ150" s="106"/>
      <c r="ER150" s="106"/>
      <c r="ES150" s="106"/>
      <c r="ET150" s="106"/>
      <c r="EU150" s="106"/>
      <c r="EV150" s="106"/>
      <c r="EW150" s="106"/>
    </row>
    <row r="151" spans="1:153" x14ac:dyDescent="0.25">
      <c r="A151" s="106"/>
      <c r="B151" s="106"/>
      <c r="C151" s="106"/>
      <c r="D151" s="106"/>
      <c r="E151" s="106"/>
      <c r="F151" s="172"/>
      <c r="G151" s="167"/>
      <c r="H151" s="167"/>
      <c r="I151" s="167"/>
      <c r="J151" s="127"/>
      <c r="K151" s="167"/>
      <c r="L151" s="167"/>
      <c r="M151" s="167"/>
      <c r="N151" s="167"/>
      <c r="O151" s="167"/>
      <c r="P151" s="167"/>
      <c r="Q151" s="117"/>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c r="AY151" s="106"/>
      <c r="AZ151" s="106"/>
      <c r="BA151" s="106"/>
      <c r="BB151" s="106"/>
      <c r="BC151" s="106"/>
      <c r="BD151" s="106"/>
      <c r="BE151" s="106"/>
      <c r="BF151" s="106"/>
      <c r="BG151" s="106"/>
      <c r="BH151" s="106"/>
      <c r="BI151" s="106"/>
      <c r="BJ151" s="106"/>
      <c r="BK151" s="106"/>
      <c r="BL151" s="106"/>
      <c r="BM151" s="106"/>
      <c r="BN151" s="106"/>
      <c r="BO151" s="106"/>
      <c r="BP151" s="106"/>
      <c r="BQ151" s="106"/>
      <c r="BR151" s="106"/>
      <c r="BS151" s="106"/>
      <c r="BT151" s="106"/>
      <c r="BU151" s="106"/>
      <c r="BV151" s="106"/>
      <c r="BW151" s="106"/>
      <c r="BX151" s="106"/>
      <c r="BY151" s="106"/>
      <c r="BZ151" s="106"/>
      <c r="CA151" s="106"/>
      <c r="CB151" s="106"/>
      <c r="CC151" s="106"/>
      <c r="CD151" s="106"/>
      <c r="CE151" s="106"/>
      <c r="CF151" s="106"/>
      <c r="CG151" s="106"/>
      <c r="CH151" s="106"/>
      <c r="CI151" s="106"/>
      <c r="CJ151" s="106"/>
      <c r="CK151" s="106"/>
      <c r="CL151" s="106"/>
      <c r="CM151" s="106"/>
      <c r="CN151" s="106"/>
      <c r="CO151" s="106"/>
      <c r="CP151" s="106"/>
      <c r="CQ151" s="106"/>
      <c r="CR151" s="106"/>
      <c r="CS151" s="106"/>
      <c r="CT151" s="106"/>
      <c r="CU151" s="106"/>
      <c r="CV151" s="106"/>
      <c r="CW151" s="106"/>
      <c r="CX151" s="106"/>
      <c r="CY151" s="106"/>
      <c r="CZ151" s="106"/>
      <c r="DA151" s="106"/>
      <c r="DB151" s="106"/>
      <c r="DC151" s="106"/>
      <c r="DD151" s="106"/>
      <c r="DE151" s="106"/>
      <c r="DF151" s="106"/>
      <c r="DG151" s="106"/>
      <c r="DH151" s="106"/>
      <c r="DI151" s="106"/>
      <c r="DJ151" s="106"/>
      <c r="DK151" s="106"/>
      <c r="DL151" s="106"/>
      <c r="DM151" s="106"/>
      <c r="DN151" s="106"/>
      <c r="DO151" s="106"/>
      <c r="DP151" s="106"/>
      <c r="DQ151" s="106"/>
      <c r="DR151" s="106"/>
      <c r="DS151" s="106"/>
      <c r="DT151" s="106"/>
      <c r="DU151" s="106"/>
      <c r="DV151" s="106"/>
      <c r="DW151" s="106"/>
      <c r="DX151" s="106"/>
      <c r="DY151" s="106"/>
      <c r="DZ151" s="106"/>
      <c r="EA151" s="106"/>
      <c r="EB151" s="106"/>
      <c r="EC151" s="106"/>
      <c r="ED151" s="106"/>
      <c r="EE151" s="106"/>
      <c r="EF151" s="106"/>
      <c r="EG151" s="106"/>
      <c r="EH151" s="106"/>
      <c r="EI151" s="106"/>
      <c r="EJ151" s="106"/>
      <c r="EK151" s="106"/>
      <c r="EL151" s="106"/>
      <c r="EM151" s="106"/>
      <c r="EN151" s="106"/>
      <c r="EO151" s="106"/>
      <c r="EP151" s="106"/>
      <c r="EQ151" s="106"/>
      <c r="ER151" s="106"/>
      <c r="ES151" s="106"/>
      <c r="ET151" s="106"/>
      <c r="EU151" s="106"/>
      <c r="EV151" s="106"/>
      <c r="EW151" s="106"/>
    </row>
    <row r="152" spans="1:153" x14ac:dyDescent="0.25">
      <c r="A152" s="106"/>
      <c r="B152" s="106"/>
      <c r="C152" s="106"/>
      <c r="D152" s="106"/>
      <c r="E152" s="106"/>
      <c r="F152" s="172"/>
      <c r="G152" s="167"/>
      <c r="H152" s="167"/>
      <c r="I152" s="167"/>
      <c r="J152" s="127"/>
      <c r="K152" s="167"/>
      <c r="L152" s="167"/>
      <c r="M152" s="167"/>
      <c r="N152" s="167"/>
      <c r="O152" s="167"/>
      <c r="P152" s="167"/>
      <c r="Q152" s="117"/>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6"/>
      <c r="BB152" s="106"/>
      <c r="BC152" s="106"/>
      <c r="BD152" s="106"/>
      <c r="BE152" s="106"/>
      <c r="BF152" s="106"/>
      <c r="BG152" s="106"/>
      <c r="BH152" s="106"/>
      <c r="BI152" s="106"/>
      <c r="BJ152" s="106"/>
      <c r="BK152" s="106"/>
      <c r="BL152" s="106"/>
      <c r="BM152" s="106"/>
      <c r="BN152" s="106"/>
      <c r="BO152" s="106"/>
      <c r="BP152" s="106"/>
      <c r="BQ152" s="106"/>
      <c r="BR152" s="106"/>
      <c r="BS152" s="106"/>
      <c r="BT152" s="106"/>
      <c r="BU152" s="106"/>
      <c r="BV152" s="106"/>
      <c r="BW152" s="106"/>
      <c r="BX152" s="106"/>
      <c r="BY152" s="106"/>
      <c r="BZ152" s="106"/>
      <c r="CA152" s="106"/>
      <c r="CB152" s="106"/>
      <c r="CC152" s="106"/>
      <c r="CD152" s="106"/>
      <c r="CE152" s="106"/>
      <c r="CF152" s="106"/>
      <c r="CG152" s="106"/>
      <c r="CH152" s="106"/>
      <c r="CI152" s="106"/>
      <c r="CJ152" s="106"/>
      <c r="CK152" s="106"/>
      <c r="CL152" s="106"/>
      <c r="CM152" s="106"/>
      <c r="CN152" s="106"/>
      <c r="CO152" s="106"/>
      <c r="CP152" s="106"/>
      <c r="CQ152" s="106"/>
      <c r="CR152" s="106"/>
      <c r="CS152" s="106"/>
      <c r="CT152" s="106"/>
      <c r="CU152" s="106"/>
      <c r="CV152" s="106"/>
      <c r="CW152" s="106"/>
      <c r="CX152" s="106"/>
      <c r="CY152" s="106"/>
      <c r="CZ152" s="106"/>
      <c r="DA152" s="106"/>
      <c r="DB152" s="106"/>
      <c r="DC152" s="106"/>
      <c r="DD152" s="106"/>
      <c r="DE152" s="106"/>
      <c r="DF152" s="106"/>
      <c r="DG152" s="106"/>
      <c r="DH152" s="106"/>
      <c r="DI152" s="106"/>
      <c r="DJ152" s="106"/>
      <c r="DK152" s="106"/>
      <c r="DL152" s="106"/>
      <c r="DM152" s="106"/>
      <c r="DN152" s="106"/>
      <c r="DO152" s="106"/>
      <c r="DP152" s="106"/>
      <c r="DQ152" s="106"/>
      <c r="DR152" s="106"/>
      <c r="DS152" s="106"/>
      <c r="DT152" s="106"/>
      <c r="DU152" s="106"/>
      <c r="DV152" s="106"/>
      <c r="DW152" s="106"/>
      <c r="DX152" s="106"/>
      <c r="DY152" s="106"/>
      <c r="DZ152" s="106"/>
      <c r="EA152" s="106"/>
      <c r="EB152" s="106"/>
      <c r="EC152" s="106"/>
      <c r="ED152" s="106"/>
      <c r="EE152" s="106"/>
      <c r="EF152" s="106"/>
      <c r="EG152" s="106"/>
      <c r="EH152" s="106"/>
      <c r="EI152" s="106"/>
      <c r="EJ152" s="106"/>
      <c r="EK152" s="106"/>
      <c r="EL152" s="106"/>
      <c r="EM152" s="106"/>
      <c r="EN152" s="106"/>
      <c r="EO152" s="106"/>
      <c r="EP152" s="106"/>
      <c r="EQ152" s="106"/>
      <c r="ER152" s="106"/>
      <c r="ES152" s="106"/>
      <c r="ET152" s="106"/>
      <c r="EU152" s="106"/>
      <c r="EV152" s="106"/>
      <c r="EW152" s="106"/>
    </row>
    <row r="153" spans="1:153" x14ac:dyDescent="0.25">
      <c r="A153" s="106"/>
      <c r="B153" s="106"/>
      <c r="C153" s="106"/>
      <c r="D153" s="106"/>
      <c r="E153" s="106"/>
      <c r="F153" s="172"/>
      <c r="G153" s="167"/>
      <c r="H153" s="167"/>
      <c r="I153" s="167"/>
      <c r="J153" s="127"/>
      <c r="K153" s="167"/>
      <c r="L153" s="167"/>
      <c r="M153" s="167"/>
      <c r="N153" s="167"/>
      <c r="O153" s="167"/>
      <c r="P153" s="167"/>
      <c r="Q153" s="117"/>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c r="BD153" s="106"/>
      <c r="BE153" s="106"/>
      <c r="BF153" s="106"/>
      <c r="BG153" s="106"/>
      <c r="BH153" s="106"/>
      <c r="BI153" s="106"/>
      <c r="BJ153" s="106"/>
      <c r="BK153" s="106"/>
      <c r="BL153" s="106"/>
      <c r="BM153" s="106"/>
      <c r="BN153" s="106"/>
      <c r="BO153" s="106"/>
      <c r="BP153" s="106"/>
      <c r="BQ153" s="106"/>
      <c r="BR153" s="106"/>
      <c r="BS153" s="106"/>
      <c r="BT153" s="106"/>
      <c r="BU153" s="106"/>
      <c r="BV153" s="106"/>
      <c r="BW153" s="106"/>
      <c r="BX153" s="106"/>
      <c r="BY153" s="106"/>
      <c r="BZ153" s="106"/>
      <c r="CA153" s="106"/>
      <c r="CB153" s="106"/>
      <c r="CC153" s="106"/>
      <c r="CD153" s="106"/>
      <c r="CE153" s="106"/>
      <c r="CF153" s="106"/>
      <c r="CG153" s="106"/>
      <c r="CH153" s="106"/>
      <c r="CI153" s="106"/>
      <c r="CJ153" s="106"/>
      <c r="CK153" s="106"/>
      <c r="CL153" s="106"/>
      <c r="CM153" s="106"/>
      <c r="CN153" s="106"/>
      <c r="CO153" s="106"/>
      <c r="CP153" s="106"/>
      <c r="CQ153" s="106"/>
      <c r="CR153" s="106"/>
      <c r="CS153" s="106"/>
      <c r="CT153" s="106"/>
      <c r="CU153" s="106"/>
      <c r="CV153" s="106"/>
      <c r="CW153" s="106"/>
      <c r="CX153" s="106"/>
      <c r="CY153" s="106"/>
      <c r="CZ153" s="106"/>
      <c r="DA153" s="106"/>
      <c r="DB153" s="106"/>
      <c r="DC153" s="106"/>
      <c r="DD153" s="106"/>
      <c r="DE153" s="106"/>
      <c r="DF153" s="106"/>
      <c r="DG153" s="106"/>
      <c r="DH153" s="106"/>
      <c r="DI153" s="106"/>
      <c r="DJ153" s="106"/>
      <c r="DK153" s="106"/>
      <c r="DL153" s="106"/>
      <c r="DM153" s="106"/>
      <c r="DN153" s="106"/>
      <c r="DO153" s="106"/>
      <c r="DP153" s="106"/>
      <c r="DQ153" s="106"/>
      <c r="DR153" s="106"/>
      <c r="DS153" s="106"/>
      <c r="DT153" s="106"/>
      <c r="DU153" s="106"/>
      <c r="DV153" s="106"/>
      <c r="DW153" s="106"/>
      <c r="DX153" s="106"/>
      <c r="DY153" s="106"/>
      <c r="DZ153" s="106"/>
      <c r="EA153" s="106"/>
      <c r="EB153" s="106"/>
      <c r="EC153" s="106"/>
      <c r="ED153" s="106"/>
      <c r="EE153" s="106"/>
      <c r="EF153" s="106"/>
      <c r="EG153" s="106"/>
      <c r="EH153" s="106"/>
      <c r="EI153" s="106"/>
      <c r="EJ153" s="106"/>
      <c r="EK153" s="106"/>
      <c r="EL153" s="106"/>
      <c r="EM153" s="106"/>
      <c r="EN153" s="106"/>
      <c r="EO153" s="106"/>
      <c r="EP153" s="106"/>
      <c r="EQ153" s="106"/>
      <c r="ER153" s="106"/>
      <c r="ES153" s="106"/>
      <c r="ET153" s="106"/>
      <c r="EU153" s="106"/>
      <c r="EV153" s="106"/>
      <c r="EW153" s="106"/>
    </row>
    <row r="154" spans="1:153" x14ac:dyDescent="0.25">
      <c r="A154" s="106"/>
      <c r="B154" s="106"/>
      <c r="C154" s="106"/>
      <c r="D154" s="106"/>
      <c r="E154" s="106"/>
      <c r="F154" s="172"/>
      <c r="G154" s="167"/>
      <c r="H154" s="167"/>
      <c r="I154" s="167"/>
      <c r="J154" s="127"/>
      <c r="K154" s="167"/>
      <c r="L154" s="167"/>
      <c r="M154" s="167"/>
      <c r="N154" s="167"/>
      <c r="O154" s="167"/>
      <c r="P154" s="167"/>
      <c r="Q154" s="117"/>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c r="BN154" s="106"/>
      <c r="BO154" s="106"/>
      <c r="BP154" s="106"/>
      <c r="BQ154" s="106"/>
      <c r="BR154" s="106"/>
      <c r="BS154" s="106"/>
      <c r="BT154" s="106"/>
      <c r="BU154" s="106"/>
      <c r="BV154" s="106"/>
      <c r="BW154" s="106"/>
      <c r="BX154" s="106"/>
      <c r="BY154" s="106"/>
      <c r="BZ154" s="106"/>
      <c r="CA154" s="106"/>
      <c r="CB154" s="106"/>
      <c r="CC154" s="106"/>
      <c r="CD154" s="106"/>
      <c r="CE154" s="106"/>
      <c r="CF154" s="106"/>
      <c r="CG154" s="106"/>
      <c r="CH154" s="106"/>
      <c r="CI154" s="106"/>
      <c r="CJ154" s="106"/>
      <c r="CK154" s="106"/>
      <c r="CL154" s="106"/>
      <c r="CM154" s="106"/>
      <c r="CN154" s="106"/>
      <c r="CO154" s="106"/>
      <c r="CP154" s="106"/>
      <c r="CQ154" s="106"/>
      <c r="CR154" s="106"/>
      <c r="CS154" s="106"/>
      <c r="CT154" s="106"/>
      <c r="CU154" s="106"/>
      <c r="CV154" s="106"/>
      <c r="CW154" s="106"/>
      <c r="CX154" s="106"/>
      <c r="CY154" s="106"/>
      <c r="CZ154" s="106"/>
      <c r="DA154" s="106"/>
      <c r="DB154" s="106"/>
      <c r="DC154" s="106"/>
      <c r="DD154" s="106"/>
      <c r="DE154" s="106"/>
      <c r="DF154" s="106"/>
      <c r="DG154" s="106"/>
      <c r="DH154" s="106"/>
      <c r="DI154" s="106"/>
      <c r="DJ154" s="106"/>
      <c r="DK154" s="106"/>
      <c r="DL154" s="106"/>
      <c r="DM154" s="106"/>
      <c r="DN154" s="106"/>
      <c r="DO154" s="106"/>
      <c r="DP154" s="106"/>
      <c r="DQ154" s="106"/>
      <c r="DR154" s="106"/>
      <c r="DS154" s="106"/>
      <c r="DT154" s="106"/>
      <c r="DU154" s="106"/>
      <c r="DV154" s="106"/>
      <c r="DW154" s="106"/>
      <c r="DX154" s="106"/>
      <c r="DY154" s="106"/>
      <c r="DZ154" s="106"/>
      <c r="EA154" s="106"/>
      <c r="EB154" s="106"/>
      <c r="EC154" s="106"/>
      <c r="ED154" s="106"/>
      <c r="EE154" s="106"/>
      <c r="EF154" s="106"/>
      <c r="EG154" s="106"/>
      <c r="EH154" s="106"/>
      <c r="EI154" s="106"/>
      <c r="EJ154" s="106"/>
      <c r="EK154" s="106"/>
      <c r="EL154" s="106"/>
      <c r="EM154" s="106"/>
      <c r="EN154" s="106"/>
      <c r="EO154" s="106"/>
      <c r="EP154" s="106"/>
      <c r="EQ154" s="106"/>
      <c r="ER154" s="106"/>
      <c r="ES154" s="106"/>
      <c r="ET154" s="106"/>
      <c r="EU154" s="106"/>
      <c r="EV154" s="106"/>
      <c r="EW154" s="106"/>
    </row>
    <row r="155" spans="1:153" x14ac:dyDescent="0.25">
      <c r="A155" s="106"/>
      <c r="B155" s="106"/>
      <c r="C155" s="106"/>
      <c r="D155" s="106"/>
      <c r="E155" s="106"/>
      <c r="F155" s="172"/>
      <c r="G155" s="167"/>
      <c r="H155" s="167"/>
      <c r="I155" s="167"/>
      <c r="J155" s="127"/>
      <c r="K155" s="167"/>
      <c r="L155" s="167"/>
      <c r="M155" s="167"/>
      <c r="N155" s="167"/>
      <c r="O155" s="167"/>
      <c r="P155" s="167"/>
      <c r="Q155" s="117"/>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c r="BN155" s="106"/>
      <c r="BO155" s="106"/>
      <c r="BP155" s="106"/>
      <c r="BQ155" s="106"/>
      <c r="BR155" s="106"/>
      <c r="BS155" s="106"/>
      <c r="BT155" s="106"/>
      <c r="BU155" s="106"/>
      <c r="BV155" s="106"/>
      <c r="BW155" s="106"/>
      <c r="BX155" s="106"/>
      <c r="BY155" s="106"/>
      <c r="BZ155" s="106"/>
      <c r="CA155" s="106"/>
      <c r="CB155" s="106"/>
      <c r="CC155" s="106"/>
      <c r="CD155" s="106"/>
      <c r="CE155" s="106"/>
      <c r="CF155" s="106"/>
      <c r="CG155" s="106"/>
      <c r="CH155" s="106"/>
      <c r="CI155" s="106"/>
      <c r="CJ155" s="106"/>
      <c r="CK155" s="106"/>
      <c r="CL155" s="106"/>
      <c r="CM155" s="106"/>
      <c r="CN155" s="106"/>
      <c r="CO155" s="106"/>
      <c r="CP155" s="106"/>
      <c r="CQ155" s="106"/>
      <c r="CR155" s="106"/>
      <c r="CS155" s="106"/>
      <c r="CT155" s="106"/>
      <c r="CU155" s="106"/>
      <c r="CV155" s="106"/>
      <c r="CW155" s="106"/>
      <c r="CX155" s="106"/>
      <c r="CY155" s="106"/>
      <c r="CZ155" s="106"/>
      <c r="DA155" s="106"/>
      <c r="DB155" s="106"/>
      <c r="DC155" s="106"/>
      <c r="DD155" s="106"/>
      <c r="DE155" s="106"/>
      <c r="DF155" s="106"/>
      <c r="DG155" s="106"/>
      <c r="DH155" s="106"/>
      <c r="DI155" s="106"/>
      <c r="DJ155" s="106"/>
      <c r="DK155" s="106"/>
      <c r="DL155" s="106"/>
      <c r="DM155" s="106"/>
      <c r="DN155" s="106"/>
      <c r="DO155" s="106"/>
      <c r="DP155" s="106"/>
      <c r="DQ155" s="106"/>
      <c r="DR155" s="106"/>
      <c r="DS155" s="106"/>
      <c r="DT155" s="106"/>
      <c r="DU155" s="106"/>
      <c r="DV155" s="106"/>
      <c r="DW155" s="106"/>
      <c r="DX155" s="106"/>
      <c r="DY155" s="106"/>
      <c r="DZ155" s="106"/>
      <c r="EA155" s="106"/>
      <c r="EB155" s="106"/>
      <c r="EC155" s="106"/>
      <c r="ED155" s="106"/>
      <c r="EE155" s="106"/>
      <c r="EF155" s="106"/>
      <c r="EG155" s="106"/>
      <c r="EH155" s="106"/>
      <c r="EI155" s="106"/>
      <c r="EJ155" s="106"/>
      <c r="EK155" s="106"/>
      <c r="EL155" s="106"/>
      <c r="EM155" s="106"/>
      <c r="EN155" s="106"/>
      <c r="EO155" s="106"/>
      <c r="EP155" s="106"/>
      <c r="EQ155" s="106"/>
      <c r="ER155" s="106"/>
      <c r="ES155" s="106"/>
      <c r="ET155" s="106"/>
      <c r="EU155" s="106"/>
      <c r="EV155" s="106"/>
      <c r="EW155" s="106"/>
    </row>
    <row r="156" spans="1:153" x14ac:dyDescent="0.25">
      <c r="A156" s="106"/>
      <c r="B156" s="106"/>
      <c r="C156" s="106"/>
      <c r="D156" s="106"/>
      <c r="E156" s="106"/>
      <c r="F156" s="172"/>
      <c r="G156" s="167"/>
      <c r="H156" s="167"/>
      <c r="I156" s="167"/>
      <c r="J156" s="127"/>
      <c r="K156" s="167"/>
      <c r="L156" s="167"/>
      <c r="M156" s="167"/>
      <c r="N156" s="167"/>
      <c r="O156" s="167"/>
      <c r="P156" s="167"/>
      <c r="Q156" s="117"/>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c r="AU156" s="106"/>
      <c r="AV156" s="106"/>
      <c r="AW156" s="106"/>
      <c r="AX156" s="106"/>
      <c r="AY156" s="106"/>
      <c r="AZ156" s="106"/>
      <c r="BA156" s="106"/>
      <c r="BB156" s="106"/>
      <c r="BC156" s="106"/>
      <c r="BD156" s="106"/>
      <c r="BE156" s="106"/>
      <c r="BF156" s="106"/>
      <c r="BG156" s="106"/>
      <c r="BH156" s="106"/>
      <c r="BI156" s="106"/>
      <c r="BJ156" s="106"/>
      <c r="BK156" s="106"/>
      <c r="BL156" s="106"/>
      <c r="BM156" s="106"/>
      <c r="BN156" s="106"/>
      <c r="BO156" s="106"/>
      <c r="BP156" s="106"/>
      <c r="BQ156" s="106"/>
      <c r="BR156" s="106"/>
      <c r="BS156" s="106"/>
      <c r="BT156" s="106"/>
      <c r="BU156" s="106"/>
      <c r="BV156" s="106"/>
      <c r="BW156" s="106"/>
      <c r="BX156" s="106"/>
      <c r="BY156" s="106"/>
      <c r="BZ156" s="106"/>
      <c r="CA156" s="106"/>
      <c r="CB156" s="106"/>
      <c r="CC156" s="106"/>
      <c r="CD156" s="106"/>
      <c r="CE156" s="106"/>
      <c r="CF156" s="106"/>
      <c r="CG156" s="106"/>
      <c r="CH156" s="106"/>
      <c r="CI156" s="106"/>
      <c r="CJ156" s="106"/>
      <c r="CK156" s="106"/>
      <c r="CL156" s="106"/>
      <c r="CM156" s="106"/>
      <c r="CN156" s="106"/>
      <c r="CO156" s="106"/>
      <c r="CP156" s="106"/>
      <c r="CQ156" s="106"/>
      <c r="CR156" s="106"/>
      <c r="CS156" s="106"/>
      <c r="CT156" s="106"/>
      <c r="CU156" s="106"/>
      <c r="CV156" s="106"/>
      <c r="CW156" s="106"/>
      <c r="CX156" s="106"/>
      <c r="CY156" s="106"/>
      <c r="CZ156" s="106"/>
      <c r="DA156" s="106"/>
      <c r="DB156" s="106"/>
      <c r="DC156" s="106"/>
      <c r="DD156" s="106"/>
      <c r="DE156" s="106"/>
      <c r="DF156" s="106"/>
      <c r="DG156" s="106"/>
      <c r="DH156" s="106"/>
      <c r="DI156" s="106"/>
      <c r="DJ156" s="106"/>
      <c r="DK156" s="106"/>
      <c r="DL156" s="106"/>
      <c r="DM156" s="106"/>
      <c r="DN156" s="106"/>
      <c r="DO156" s="106"/>
      <c r="DP156" s="106"/>
      <c r="DQ156" s="106"/>
      <c r="DR156" s="106"/>
      <c r="DS156" s="106"/>
      <c r="DT156" s="106"/>
      <c r="DU156" s="106"/>
      <c r="DV156" s="106"/>
      <c r="DW156" s="106"/>
      <c r="DX156" s="106"/>
      <c r="DY156" s="106"/>
      <c r="DZ156" s="106"/>
      <c r="EA156" s="106"/>
      <c r="EB156" s="106"/>
      <c r="EC156" s="106"/>
      <c r="ED156" s="106"/>
      <c r="EE156" s="106"/>
      <c r="EF156" s="106"/>
      <c r="EG156" s="106"/>
      <c r="EH156" s="106"/>
      <c r="EI156" s="106"/>
      <c r="EJ156" s="106"/>
      <c r="EK156" s="106"/>
      <c r="EL156" s="106"/>
      <c r="EM156" s="106"/>
      <c r="EN156" s="106"/>
      <c r="EO156" s="106"/>
      <c r="EP156" s="106"/>
      <c r="EQ156" s="106"/>
      <c r="ER156" s="106"/>
      <c r="ES156" s="106"/>
      <c r="ET156" s="106"/>
      <c r="EU156" s="106"/>
      <c r="EV156" s="106"/>
      <c r="EW156" s="106"/>
    </row>
    <row r="157" spans="1:153" x14ac:dyDescent="0.25">
      <c r="A157" s="106"/>
      <c r="B157" s="106"/>
      <c r="C157" s="106"/>
      <c r="D157" s="106"/>
      <c r="E157" s="106"/>
      <c r="F157" s="172"/>
      <c r="G157" s="167"/>
      <c r="H157" s="167"/>
      <c r="I157" s="167"/>
      <c r="J157" s="127"/>
      <c r="K157" s="167"/>
      <c r="L157" s="167"/>
      <c r="M157" s="167"/>
      <c r="N157" s="167"/>
      <c r="O157" s="167"/>
      <c r="P157" s="167"/>
      <c r="Q157" s="117"/>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106"/>
      <c r="BI157" s="106"/>
      <c r="BJ157" s="106"/>
      <c r="BK157" s="106"/>
      <c r="BL157" s="106"/>
      <c r="BM157" s="106"/>
      <c r="BN157" s="106"/>
      <c r="BO157" s="106"/>
      <c r="BP157" s="106"/>
      <c r="BQ157" s="106"/>
      <c r="BR157" s="106"/>
      <c r="BS157" s="106"/>
      <c r="BT157" s="106"/>
      <c r="BU157" s="106"/>
      <c r="BV157" s="106"/>
      <c r="BW157" s="106"/>
      <c r="BX157" s="106"/>
      <c r="BY157" s="106"/>
      <c r="BZ157" s="106"/>
      <c r="CA157" s="106"/>
      <c r="CB157" s="106"/>
      <c r="CC157" s="106"/>
      <c r="CD157" s="106"/>
      <c r="CE157" s="106"/>
      <c r="CF157" s="106"/>
      <c r="CG157" s="106"/>
      <c r="CH157" s="106"/>
      <c r="CI157" s="106"/>
      <c r="CJ157" s="106"/>
      <c r="CK157" s="106"/>
      <c r="CL157" s="106"/>
      <c r="CM157" s="106"/>
      <c r="CN157" s="106"/>
      <c r="CO157" s="106"/>
      <c r="CP157" s="106"/>
      <c r="CQ157" s="106"/>
      <c r="CR157" s="106"/>
      <c r="CS157" s="106"/>
      <c r="CT157" s="106"/>
      <c r="CU157" s="106"/>
      <c r="CV157" s="106"/>
      <c r="CW157" s="106"/>
      <c r="CX157" s="106"/>
      <c r="CY157" s="106"/>
      <c r="CZ157" s="106"/>
      <c r="DA157" s="106"/>
      <c r="DB157" s="106"/>
      <c r="DC157" s="106"/>
      <c r="DD157" s="106"/>
      <c r="DE157" s="106"/>
      <c r="DF157" s="106"/>
      <c r="DG157" s="106"/>
      <c r="DH157" s="106"/>
      <c r="DI157" s="106"/>
      <c r="DJ157" s="106"/>
      <c r="DK157" s="106"/>
      <c r="DL157" s="106"/>
      <c r="DM157" s="106"/>
      <c r="DN157" s="106"/>
      <c r="DO157" s="106"/>
      <c r="DP157" s="106"/>
      <c r="DQ157" s="106"/>
      <c r="DR157" s="106"/>
      <c r="DS157" s="106"/>
      <c r="DT157" s="106"/>
      <c r="DU157" s="106"/>
      <c r="DV157" s="106"/>
      <c r="DW157" s="106"/>
      <c r="DX157" s="106"/>
      <c r="DY157" s="106"/>
      <c r="DZ157" s="106"/>
      <c r="EA157" s="106"/>
      <c r="EB157" s="106"/>
      <c r="EC157" s="106"/>
      <c r="ED157" s="106"/>
      <c r="EE157" s="106"/>
      <c r="EF157" s="106"/>
      <c r="EG157" s="106"/>
      <c r="EH157" s="106"/>
      <c r="EI157" s="106"/>
      <c r="EJ157" s="106"/>
      <c r="EK157" s="106"/>
      <c r="EL157" s="106"/>
      <c r="EM157" s="106"/>
      <c r="EN157" s="106"/>
      <c r="EO157" s="106"/>
      <c r="EP157" s="106"/>
      <c r="EQ157" s="106"/>
      <c r="ER157" s="106"/>
      <c r="ES157" s="106"/>
      <c r="ET157" s="106"/>
      <c r="EU157" s="106"/>
      <c r="EV157" s="106"/>
      <c r="EW157" s="106"/>
    </row>
    <row r="158" spans="1:153" x14ac:dyDescent="0.25">
      <c r="A158" s="106"/>
      <c r="B158" s="106"/>
      <c r="C158" s="106"/>
      <c r="D158" s="106"/>
      <c r="E158" s="106"/>
      <c r="F158" s="172"/>
      <c r="G158" s="167"/>
      <c r="H158" s="167"/>
      <c r="I158" s="167"/>
      <c r="J158" s="127"/>
      <c r="K158" s="167"/>
      <c r="L158" s="167"/>
      <c r="M158" s="167"/>
      <c r="N158" s="167"/>
      <c r="O158" s="167"/>
      <c r="P158" s="167"/>
      <c r="Q158" s="117"/>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c r="AU158" s="106"/>
      <c r="AV158" s="106"/>
      <c r="AW158" s="106"/>
      <c r="AX158" s="106"/>
      <c r="AY158" s="106"/>
      <c r="AZ158" s="106"/>
      <c r="BA158" s="106"/>
      <c r="BB158" s="106"/>
      <c r="BC158" s="106"/>
      <c r="BD158" s="106"/>
      <c r="BE158" s="106"/>
      <c r="BF158" s="106"/>
      <c r="BG158" s="106"/>
      <c r="BH158" s="106"/>
      <c r="BI158" s="106"/>
      <c r="BJ158" s="106"/>
      <c r="BK158" s="106"/>
      <c r="BL158" s="106"/>
      <c r="BM158" s="106"/>
      <c r="BN158" s="106"/>
      <c r="BO158" s="106"/>
      <c r="BP158" s="106"/>
      <c r="BQ158" s="106"/>
      <c r="BR158" s="106"/>
      <c r="BS158" s="106"/>
      <c r="BT158" s="106"/>
      <c r="BU158" s="106"/>
      <c r="BV158" s="106"/>
      <c r="BW158" s="106"/>
      <c r="BX158" s="106"/>
      <c r="BY158" s="106"/>
      <c r="BZ158" s="106"/>
      <c r="CA158" s="106"/>
      <c r="CB158" s="106"/>
      <c r="CC158" s="106"/>
      <c r="CD158" s="106"/>
      <c r="CE158" s="106"/>
      <c r="CF158" s="106"/>
      <c r="CG158" s="106"/>
      <c r="CH158" s="106"/>
      <c r="CI158" s="106"/>
      <c r="CJ158" s="106"/>
      <c r="CK158" s="106"/>
      <c r="CL158" s="106"/>
      <c r="CM158" s="106"/>
      <c r="CN158" s="106"/>
      <c r="CO158" s="106"/>
      <c r="CP158" s="106"/>
      <c r="CQ158" s="106"/>
      <c r="CR158" s="106"/>
      <c r="CS158" s="106"/>
      <c r="CT158" s="106"/>
      <c r="CU158" s="106"/>
      <c r="CV158" s="106"/>
      <c r="CW158" s="106"/>
      <c r="CX158" s="106"/>
      <c r="CY158" s="106"/>
      <c r="CZ158" s="106"/>
      <c r="DA158" s="106"/>
      <c r="DB158" s="106"/>
      <c r="DC158" s="106"/>
      <c r="DD158" s="106"/>
      <c r="DE158" s="106"/>
      <c r="DF158" s="106"/>
      <c r="DG158" s="106"/>
      <c r="DH158" s="106"/>
      <c r="DI158" s="106"/>
      <c r="DJ158" s="106"/>
      <c r="DK158" s="106"/>
      <c r="DL158" s="106"/>
      <c r="DM158" s="106"/>
      <c r="DN158" s="106"/>
      <c r="DO158" s="106"/>
      <c r="DP158" s="106"/>
      <c r="DQ158" s="106"/>
      <c r="DR158" s="106"/>
      <c r="DS158" s="106"/>
      <c r="DT158" s="106"/>
      <c r="DU158" s="106"/>
      <c r="DV158" s="106"/>
      <c r="DW158" s="106"/>
      <c r="DX158" s="106"/>
      <c r="DY158" s="106"/>
      <c r="DZ158" s="106"/>
      <c r="EA158" s="106"/>
      <c r="EB158" s="106"/>
      <c r="EC158" s="106"/>
      <c r="ED158" s="106"/>
      <c r="EE158" s="106"/>
      <c r="EF158" s="106"/>
      <c r="EG158" s="106"/>
      <c r="EH158" s="106"/>
      <c r="EI158" s="106"/>
      <c r="EJ158" s="106"/>
      <c r="EK158" s="106"/>
      <c r="EL158" s="106"/>
      <c r="EM158" s="106"/>
      <c r="EN158" s="106"/>
      <c r="EO158" s="106"/>
      <c r="EP158" s="106"/>
      <c r="EQ158" s="106"/>
      <c r="ER158" s="106"/>
      <c r="ES158" s="106"/>
      <c r="ET158" s="106"/>
      <c r="EU158" s="106"/>
      <c r="EV158" s="106"/>
      <c r="EW158" s="106"/>
    </row>
    <row r="159" spans="1:153" x14ac:dyDescent="0.25">
      <c r="A159" s="106"/>
      <c r="B159" s="106"/>
      <c r="C159" s="106"/>
      <c r="D159" s="106"/>
      <c r="E159" s="106"/>
      <c r="F159" s="172"/>
      <c r="G159" s="167"/>
      <c r="H159" s="167"/>
      <c r="I159" s="167"/>
      <c r="J159" s="127"/>
      <c r="K159" s="167"/>
      <c r="L159" s="167"/>
      <c r="M159" s="167"/>
      <c r="N159" s="167"/>
      <c r="O159" s="167"/>
      <c r="P159" s="167"/>
      <c r="Q159" s="117"/>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c r="AW159" s="106"/>
      <c r="AX159" s="106"/>
      <c r="AY159" s="106"/>
      <c r="AZ159" s="106"/>
      <c r="BA159" s="106"/>
      <c r="BB159" s="106"/>
      <c r="BC159" s="106"/>
      <c r="BD159" s="106"/>
      <c r="BE159" s="106"/>
      <c r="BF159" s="106"/>
      <c r="BG159" s="106"/>
      <c r="BH159" s="106"/>
      <c r="BI159" s="106"/>
      <c r="BJ159" s="106"/>
      <c r="BK159" s="106"/>
      <c r="BL159" s="106"/>
      <c r="BM159" s="106"/>
      <c r="BN159" s="106"/>
      <c r="BO159" s="106"/>
      <c r="BP159" s="106"/>
      <c r="BQ159" s="106"/>
      <c r="BR159" s="106"/>
      <c r="BS159" s="106"/>
      <c r="BT159" s="106"/>
      <c r="BU159" s="106"/>
      <c r="BV159" s="106"/>
      <c r="BW159" s="106"/>
      <c r="BX159" s="106"/>
      <c r="BY159" s="106"/>
      <c r="BZ159" s="106"/>
      <c r="CA159" s="106"/>
      <c r="CB159" s="106"/>
      <c r="CC159" s="106"/>
      <c r="CD159" s="106"/>
      <c r="CE159" s="106"/>
      <c r="CF159" s="106"/>
      <c r="CG159" s="106"/>
      <c r="CH159" s="106"/>
      <c r="CI159" s="106"/>
      <c r="CJ159" s="106"/>
      <c r="CK159" s="106"/>
      <c r="CL159" s="106"/>
      <c r="CM159" s="106"/>
      <c r="CN159" s="106"/>
      <c r="CO159" s="106"/>
      <c r="CP159" s="106"/>
      <c r="CQ159" s="106"/>
      <c r="CR159" s="106"/>
      <c r="CS159" s="106"/>
      <c r="CT159" s="106"/>
      <c r="CU159" s="106"/>
      <c r="CV159" s="106"/>
      <c r="CW159" s="106"/>
      <c r="CX159" s="106"/>
      <c r="CY159" s="106"/>
      <c r="CZ159" s="106"/>
      <c r="DA159" s="106"/>
      <c r="DB159" s="106"/>
      <c r="DC159" s="106"/>
      <c r="DD159" s="106"/>
      <c r="DE159" s="106"/>
      <c r="DF159" s="106"/>
      <c r="DG159" s="106"/>
      <c r="DH159" s="106"/>
      <c r="DI159" s="106"/>
      <c r="DJ159" s="106"/>
      <c r="DK159" s="106"/>
      <c r="DL159" s="106"/>
      <c r="DM159" s="106"/>
      <c r="DN159" s="106"/>
      <c r="DO159" s="106"/>
      <c r="DP159" s="106"/>
      <c r="DQ159" s="106"/>
      <c r="DR159" s="106"/>
      <c r="DS159" s="106"/>
      <c r="DT159" s="106"/>
      <c r="DU159" s="106"/>
      <c r="DV159" s="106"/>
      <c r="DW159" s="106"/>
      <c r="DX159" s="106"/>
      <c r="DY159" s="106"/>
      <c r="DZ159" s="106"/>
      <c r="EA159" s="106"/>
      <c r="EB159" s="106"/>
      <c r="EC159" s="106"/>
      <c r="ED159" s="106"/>
      <c r="EE159" s="106"/>
      <c r="EF159" s="106"/>
      <c r="EG159" s="106"/>
      <c r="EH159" s="106"/>
      <c r="EI159" s="106"/>
      <c r="EJ159" s="106"/>
      <c r="EK159" s="106"/>
      <c r="EL159" s="106"/>
      <c r="EM159" s="106"/>
      <c r="EN159" s="106"/>
      <c r="EO159" s="106"/>
      <c r="EP159" s="106"/>
      <c r="EQ159" s="106"/>
      <c r="ER159" s="106"/>
      <c r="ES159" s="106"/>
      <c r="ET159" s="106"/>
      <c r="EU159" s="106"/>
      <c r="EV159" s="106"/>
      <c r="EW159" s="106"/>
    </row>
    <row r="160" spans="1:153" x14ac:dyDescent="0.25">
      <c r="A160" s="106"/>
      <c r="B160" s="106"/>
      <c r="C160" s="106"/>
      <c r="D160" s="106"/>
      <c r="E160" s="106"/>
      <c r="F160" s="106"/>
      <c r="G160" s="167"/>
      <c r="H160" s="167"/>
      <c r="I160" s="167"/>
      <c r="J160" s="127"/>
      <c r="K160" s="167"/>
      <c r="L160" s="167"/>
      <c r="M160" s="167"/>
      <c r="N160" s="167"/>
      <c r="O160" s="167"/>
      <c r="P160" s="167"/>
      <c r="Q160" s="117"/>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c r="AU160" s="106"/>
      <c r="AV160" s="106"/>
      <c r="AW160" s="106"/>
      <c r="AX160" s="106"/>
      <c r="AY160" s="106"/>
      <c r="AZ160" s="106"/>
      <c r="BA160" s="106"/>
      <c r="BB160" s="106"/>
      <c r="BC160" s="106"/>
      <c r="BD160" s="106"/>
      <c r="BE160" s="106"/>
      <c r="BF160" s="106"/>
      <c r="BG160" s="106"/>
      <c r="BH160" s="106"/>
      <c r="BI160" s="106"/>
      <c r="BJ160" s="106"/>
      <c r="BK160" s="106"/>
      <c r="BL160" s="106"/>
      <c r="BM160" s="106"/>
      <c r="BN160" s="106"/>
      <c r="BO160" s="106"/>
      <c r="BP160" s="106"/>
      <c r="BQ160" s="106"/>
      <c r="BR160" s="106"/>
      <c r="BS160" s="106"/>
      <c r="BT160" s="106"/>
      <c r="BU160" s="106"/>
      <c r="BV160" s="106"/>
      <c r="BW160" s="106"/>
      <c r="BX160" s="106"/>
      <c r="BY160" s="106"/>
      <c r="BZ160" s="106"/>
      <c r="CA160" s="106"/>
      <c r="CB160" s="106"/>
      <c r="CC160" s="106"/>
      <c r="CD160" s="106"/>
      <c r="CE160" s="106"/>
      <c r="CF160" s="106"/>
      <c r="CG160" s="106"/>
      <c r="CH160" s="106"/>
      <c r="CI160" s="106"/>
      <c r="CJ160" s="106"/>
      <c r="CK160" s="106"/>
      <c r="CL160" s="106"/>
      <c r="CM160" s="106"/>
      <c r="CN160" s="106"/>
      <c r="CO160" s="106"/>
      <c r="CP160" s="106"/>
      <c r="CQ160" s="106"/>
      <c r="CR160" s="106"/>
      <c r="CS160" s="106"/>
      <c r="CT160" s="106"/>
      <c r="CU160" s="106"/>
      <c r="CV160" s="106"/>
      <c r="CW160" s="106"/>
      <c r="CX160" s="106"/>
      <c r="CY160" s="106"/>
      <c r="CZ160" s="106"/>
      <c r="DA160" s="106"/>
      <c r="DB160" s="106"/>
      <c r="DC160" s="106"/>
      <c r="DD160" s="106"/>
      <c r="DE160" s="106"/>
      <c r="DF160" s="106"/>
      <c r="DG160" s="106"/>
      <c r="DH160" s="106"/>
      <c r="DI160" s="106"/>
      <c r="DJ160" s="106"/>
      <c r="DK160" s="106"/>
      <c r="DL160" s="106"/>
      <c r="DM160" s="106"/>
      <c r="DN160" s="106"/>
      <c r="DO160" s="106"/>
      <c r="DP160" s="106"/>
      <c r="DQ160" s="106"/>
      <c r="DR160" s="106"/>
      <c r="DS160" s="106"/>
      <c r="DT160" s="106"/>
      <c r="DU160" s="106"/>
      <c r="DV160" s="106"/>
      <c r="DW160" s="106"/>
      <c r="DX160" s="106"/>
      <c r="DY160" s="106"/>
      <c r="DZ160" s="106"/>
      <c r="EA160" s="106"/>
      <c r="EB160" s="106"/>
      <c r="EC160" s="106"/>
      <c r="ED160" s="106"/>
      <c r="EE160" s="106"/>
      <c r="EF160" s="106"/>
      <c r="EG160" s="106"/>
      <c r="EH160" s="106"/>
      <c r="EI160" s="106"/>
      <c r="EJ160" s="106"/>
      <c r="EK160" s="106"/>
      <c r="EL160" s="106"/>
      <c r="EM160" s="106"/>
      <c r="EN160" s="106"/>
      <c r="EO160" s="106"/>
      <c r="EP160" s="106"/>
      <c r="EQ160" s="106"/>
      <c r="ER160" s="106"/>
      <c r="ES160" s="106"/>
      <c r="ET160" s="106"/>
      <c r="EU160" s="106"/>
      <c r="EV160" s="106"/>
      <c r="EW160" s="106"/>
    </row>
    <row r="161" spans="1:153" x14ac:dyDescent="0.25">
      <c r="A161" s="106"/>
      <c r="B161" s="106"/>
      <c r="C161" s="106"/>
      <c r="D161" s="106"/>
      <c r="E161" s="106"/>
      <c r="F161" s="106"/>
      <c r="G161" s="167"/>
      <c r="H161" s="167"/>
      <c r="I161" s="167"/>
      <c r="J161" s="127"/>
      <c r="K161" s="167"/>
      <c r="L161" s="167"/>
      <c r="M161" s="167"/>
      <c r="N161" s="167"/>
      <c r="O161" s="167"/>
      <c r="P161" s="167"/>
      <c r="Q161" s="117"/>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6"/>
      <c r="BH161" s="106"/>
      <c r="BI161" s="106"/>
      <c r="BJ161" s="106"/>
      <c r="BK161" s="106"/>
      <c r="BL161" s="106"/>
      <c r="BM161" s="106"/>
      <c r="BN161" s="106"/>
      <c r="BO161" s="106"/>
      <c r="BP161" s="106"/>
      <c r="BQ161" s="106"/>
      <c r="BR161" s="106"/>
      <c r="BS161" s="106"/>
      <c r="BT161" s="106"/>
      <c r="BU161" s="106"/>
      <c r="BV161" s="106"/>
      <c r="BW161" s="106"/>
      <c r="BX161" s="106"/>
      <c r="BY161" s="106"/>
      <c r="BZ161" s="106"/>
      <c r="CA161" s="106"/>
      <c r="CB161" s="106"/>
      <c r="CC161" s="106"/>
      <c r="CD161" s="106"/>
      <c r="CE161" s="106"/>
      <c r="CF161" s="106"/>
      <c r="CG161" s="106"/>
      <c r="CH161" s="106"/>
      <c r="CI161" s="106"/>
      <c r="CJ161" s="106"/>
      <c r="CK161" s="106"/>
      <c r="CL161" s="106"/>
      <c r="CM161" s="106"/>
      <c r="CN161" s="106"/>
      <c r="CO161" s="106"/>
      <c r="CP161" s="106"/>
      <c r="CQ161" s="106"/>
      <c r="CR161" s="106"/>
      <c r="CS161" s="106"/>
      <c r="CT161" s="106"/>
      <c r="CU161" s="106"/>
      <c r="CV161" s="106"/>
      <c r="CW161" s="106"/>
      <c r="CX161" s="106"/>
      <c r="CY161" s="106"/>
      <c r="CZ161" s="106"/>
      <c r="DA161" s="106"/>
      <c r="DB161" s="106"/>
      <c r="DC161" s="106"/>
      <c r="DD161" s="106"/>
      <c r="DE161" s="106"/>
      <c r="DF161" s="106"/>
      <c r="DG161" s="106"/>
      <c r="DH161" s="106"/>
      <c r="DI161" s="106"/>
      <c r="DJ161" s="106"/>
      <c r="DK161" s="106"/>
      <c r="DL161" s="106"/>
      <c r="DM161" s="106"/>
      <c r="DN161" s="106"/>
      <c r="DO161" s="106"/>
      <c r="DP161" s="106"/>
      <c r="DQ161" s="106"/>
      <c r="DR161" s="106"/>
      <c r="DS161" s="106"/>
      <c r="DT161" s="106"/>
      <c r="DU161" s="106"/>
      <c r="DV161" s="106"/>
      <c r="DW161" s="106"/>
      <c r="DX161" s="106"/>
      <c r="DY161" s="106"/>
      <c r="DZ161" s="106"/>
      <c r="EA161" s="106"/>
      <c r="EB161" s="106"/>
      <c r="EC161" s="106"/>
      <c r="ED161" s="106"/>
      <c r="EE161" s="106"/>
      <c r="EF161" s="106"/>
      <c r="EG161" s="106"/>
      <c r="EH161" s="106"/>
      <c r="EI161" s="106"/>
      <c r="EJ161" s="106"/>
      <c r="EK161" s="106"/>
      <c r="EL161" s="106"/>
      <c r="EM161" s="106"/>
      <c r="EN161" s="106"/>
      <c r="EO161" s="106"/>
      <c r="EP161" s="106"/>
      <c r="EQ161" s="106"/>
      <c r="ER161" s="106"/>
      <c r="ES161" s="106"/>
      <c r="ET161" s="106"/>
      <c r="EU161" s="106"/>
      <c r="EV161" s="106"/>
      <c r="EW161" s="106"/>
    </row>
    <row r="162" spans="1:153" x14ac:dyDescent="0.25">
      <c r="A162" s="106"/>
      <c r="B162" s="106"/>
      <c r="C162" s="106"/>
      <c r="D162" s="106"/>
      <c r="E162" s="106"/>
      <c r="F162" s="106"/>
      <c r="G162" s="167"/>
      <c r="H162" s="167"/>
      <c r="I162" s="167"/>
      <c r="J162" s="127"/>
      <c r="K162" s="167"/>
      <c r="L162" s="167"/>
      <c r="M162" s="167"/>
      <c r="N162" s="167"/>
      <c r="O162" s="167"/>
      <c r="P162" s="167"/>
      <c r="Q162" s="117"/>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06"/>
      <c r="BX162" s="106"/>
      <c r="BY162" s="106"/>
      <c r="BZ162" s="106"/>
      <c r="CA162" s="106"/>
      <c r="CB162" s="106"/>
      <c r="CC162" s="106"/>
      <c r="CD162" s="106"/>
      <c r="CE162" s="106"/>
      <c r="CF162" s="106"/>
      <c r="CG162" s="106"/>
      <c r="CH162" s="106"/>
      <c r="CI162" s="106"/>
      <c r="CJ162" s="106"/>
      <c r="CK162" s="106"/>
      <c r="CL162" s="106"/>
      <c r="CM162" s="106"/>
      <c r="CN162" s="106"/>
      <c r="CO162" s="106"/>
      <c r="CP162" s="106"/>
      <c r="CQ162" s="106"/>
      <c r="CR162" s="106"/>
      <c r="CS162" s="106"/>
      <c r="CT162" s="106"/>
      <c r="CU162" s="106"/>
      <c r="CV162" s="106"/>
      <c r="CW162" s="106"/>
      <c r="CX162" s="106"/>
      <c r="CY162" s="106"/>
      <c r="CZ162" s="106"/>
      <c r="DA162" s="106"/>
      <c r="DB162" s="106"/>
      <c r="DC162" s="106"/>
      <c r="DD162" s="106"/>
      <c r="DE162" s="106"/>
      <c r="DF162" s="106"/>
      <c r="DG162" s="106"/>
      <c r="DH162" s="106"/>
      <c r="DI162" s="106"/>
      <c r="DJ162" s="106"/>
      <c r="DK162" s="106"/>
      <c r="DL162" s="106"/>
      <c r="DM162" s="106"/>
      <c r="DN162" s="106"/>
      <c r="DO162" s="106"/>
      <c r="DP162" s="106"/>
      <c r="DQ162" s="106"/>
      <c r="DR162" s="106"/>
      <c r="DS162" s="106"/>
      <c r="DT162" s="106"/>
      <c r="DU162" s="106"/>
      <c r="DV162" s="106"/>
      <c r="DW162" s="106"/>
      <c r="DX162" s="106"/>
      <c r="DY162" s="106"/>
      <c r="DZ162" s="106"/>
      <c r="EA162" s="106"/>
      <c r="EB162" s="106"/>
      <c r="EC162" s="106"/>
      <c r="ED162" s="106"/>
      <c r="EE162" s="106"/>
      <c r="EF162" s="106"/>
      <c r="EG162" s="106"/>
      <c r="EH162" s="106"/>
      <c r="EI162" s="106"/>
      <c r="EJ162" s="106"/>
      <c r="EK162" s="106"/>
      <c r="EL162" s="106"/>
      <c r="EM162" s="106"/>
      <c r="EN162" s="106"/>
      <c r="EO162" s="106"/>
      <c r="EP162" s="106"/>
      <c r="EQ162" s="106"/>
      <c r="ER162" s="106"/>
      <c r="ES162" s="106"/>
      <c r="ET162" s="106"/>
      <c r="EU162" s="106"/>
      <c r="EV162" s="106"/>
      <c r="EW162" s="106"/>
    </row>
    <row r="163" spans="1:153" x14ac:dyDescent="0.25">
      <c r="A163" s="106"/>
      <c r="B163" s="106"/>
      <c r="C163" s="106"/>
      <c r="D163" s="106"/>
      <c r="E163" s="106"/>
      <c r="F163" s="106"/>
      <c r="G163" s="167"/>
      <c r="H163" s="167"/>
      <c r="I163" s="167"/>
      <c r="J163" s="127"/>
      <c r="K163" s="167"/>
      <c r="L163" s="167"/>
      <c r="M163" s="167"/>
      <c r="N163" s="167"/>
      <c r="O163" s="167"/>
      <c r="P163" s="167"/>
      <c r="Q163" s="117"/>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106"/>
      <c r="BI163" s="106"/>
      <c r="BJ163" s="106"/>
      <c r="BK163" s="106"/>
      <c r="BL163" s="106"/>
      <c r="BM163" s="106"/>
      <c r="BN163" s="106"/>
      <c r="BO163" s="106"/>
      <c r="BP163" s="106"/>
      <c r="BQ163" s="106"/>
      <c r="BR163" s="106"/>
      <c r="BS163" s="106"/>
      <c r="BT163" s="106"/>
      <c r="BU163" s="106"/>
      <c r="BV163" s="106"/>
      <c r="BW163" s="106"/>
      <c r="BX163" s="106"/>
      <c r="BY163" s="106"/>
      <c r="BZ163" s="106"/>
      <c r="CA163" s="106"/>
      <c r="CB163" s="106"/>
      <c r="CC163" s="106"/>
      <c r="CD163" s="106"/>
      <c r="CE163" s="106"/>
      <c r="CF163" s="106"/>
      <c r="CG163" s="106"/>
      <c r="CH163" s="106"/>
      <c r="CI163" s="106"/>
      <c r="CJ163" s="106"/>
      <c r="CK163" s="106"/>
      <c r="CL163" s="106"/>
      <c r="CM163" s="106"/>
      <c r="CN163" s="106"/>
      <c r="CO163" s="106"/>
      <c r="CP163" s="106"/>
      <c r="CQ163" s="106"/>
      <c r="CR163" s="106"/>
      <c r="CS163" s="106"/>
      <c r="CT163" s="106"/>
      <c r="CU163" s="106"/>
      <c r="CV163" s="106"/>
      <c r="CW163" s="106"/>
      <c r="CX163" s="106"/>
      <c r="CY163" s="106"/>
      <c r="CZ163" s="106"/>
      <c r="DA163" s="106"/>
      <c r="DB163" s="106"/>
      <c r="DC163" s="106"/>
      <c r="DD163" s="106"/>
      <c r="DE163" s="106"/>
      <c r="DF163" s="106"/>
      <c r="DG163" s="106"/>
      <c r="DH163" s="106"/>
      <c r="DI163" s="106"/>
      <c r="DJ163" s="106"/>
      <c r="DK163" s="106"/>
      <c r="DL163" s="106"/>
      <c r="DM163" s="106"/>
      <c r="DN163" s="106"/>
      <c r="DO163" s="106"/>
      <c r="DP163" s="106"/>
      <c r="DQ163" s="106"/>
      <c r="DR163" s="106"/>
      <c r="DS163" s="106"/>
      <c r="DT163" s="106"/>
      <c r="DU163" s="106"/>
      <c r="DV163" s="106"/>
      <c r="DW163" s="106"/>
      <c r="DX163" s="106"/>
      <c r="DY163" s="106"/>
      <c r="DZ163" s="106"/>
      <c r="EA163" s="106"/>
      <c r="EB163" s="106"/>
      <c r="EC163" s="106"/>
      <c r="ED163" s="106"/>
      <c r="EE163" s="106"/>
      <c r="EF163" s="106"/>
      <c r="EG163" s="106"/>
      <c r="EH163" s="106"/>
      <c r="EI163" s="106"/>
      <c r="EJ163" s="106"/>
      <c r="EK163" s="106"/>
      <c r="EL163" s="106"/>
      <c r="EM163" s="106"/>
      <c r="EN163" s="106"/>
      <c r="EO163" s="106"/>
      <c r="EP163" s="106"/>
      <c r="EQ163" s="106"/>
      <c r="ER163" s="106"/>
      <c r="ES163" s="106"/>
      <c r="ET163" s="106"/>
      <c r="EU163" s="106"/>
      <c r="EV163" s="106"/>
      <c r="EW163" s="106"/>
    </row>
    <row r="164" spans="1:153" x14ac:dyDescent="0.25">
      <c r="A164" s="106"/>
      <c r="B164" s="106"/>
      <c r="C164" s="106"/>
      <c r="D164" s="106"/>
      <c r="E164" s="106"/>
      <c r="F164" s="106"/>
      <c r="G164" s="167"/>
      <c r="H164" s="167"/>
      <c r="I164" s="167"/>
      <c r="J164" s="127"/>
      <c r="K164" s="167"/>
      <c r="L164" s="167"/>
      <c r="M164" s="167"/>
      <c r="N164" s="167"/>
      <c r="O164" s="167"/>
      <c r="P164" s="167"/>
      <c r="Q164" s="117"/>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c r="AX164" s="106"/>
      <c r="AY164" s="106"/>
      <c r="AZ164" s="106"/>
      <c r="BA164" s="106"/>
      <c r="BB164" s="106"/>
      <c r="BC164" s="106"/>
      <c r="BD164" s="106"/>
      <c r="BE164" s="106"/>
      <c r="BF164" s="106"/>
      <c r="BG164" s="106"/>
      <c r="BH164" s="106"/>
      <c r="BI164" s="106"/>
      <c r="BJ164" s="106"/>
      <c r="BK164" s="106"/>
      <c r="BL164" s="106"/>
      <c r="BM164" s="106"/>
      <c r="BN164" s="106"/>
      <c r="BO164" s="106"/>
      <c r="BP164" s="106"/>
      <c r="BQ164" s="106"/>
      <c r="BR164" s="106"/>
      <c r="BS164" s="106"/>
      <c r="BT164" s="106"/>
      <c r="BU164" s="106"/>
      <c r="BV164" s="106"/>
      <c r="BW164" s="106"/>
      <c r="BX164" s="106"/>
      <c r="BY164" s="106"/>
      <c r="BZ164" s="106"/>
      <c r="CA164" s="106"/>
      <c r="CB164" s="106"/>
      <c r="CC164" s="106"/>
      <c r="CD164" s="106"/>
      <c r="CE164" s="106"/>
      <c r="CF164" s="106"/>
      <c r="CG164" s="106"/>
      <c r="CH164" s="106"/>
      <c r="CI164" s="106"/>
      <c r="CJ164" s="106"/>
      <c r="CK164" s="106"/>
      <c r="CL164" s="106"/>
      <c r="CM164" s="106"/>
      <c r="CN164" s="106"/>
      <c r="CO164" s="106"/>
      <c r="CP164" s="106"/>
      <c r="CQ164" s="106"/>
      <c r="CR164" s="106"/>
      <c r="CS164" s="106"/>
      <c r="CT164" s="106"/>
      <c r="CU164" s="106"/>
      <c r="CV164" s="106"/>
      <c r="CW164" s="106"/>
      <c r="CX164" s="106"/>
      <c r="CY164" s="106"/>
      <c r="CZ164" s="106"/>
      <c r="DA164" s="106"/>
      <c r="DB164" s="106"/>
      <c r="DC164" s="106"/>
      <c r="DD164" s="106"/>
      <c r="DE164" s="106"/>
      <c r="DF164" s="106"/>
      <c r="DG164" s="106"/>
      <c r="DH164" s="106"/>
      <c r="DI164" s="106"/>
      <c r="DJ164" s="106"/>
      <c r="DK164" s="106"/>
      <c r="DL164" s="106"/>
      <c r="DM164" s="106"/>
      <c r="DN164" s="106"/>
      <c r="DO164" s="106"/>
      <c r="DP164" s="106"/>
      <c r="DQ164" s="106"/>
      <c r="DR164" s="106"/>
      <c r="DS164" s="106"/>
      <c r="DT164" s="106"/>
      <c r="DU164" s="106"/>
      <c r="DV164" s="106"/>
      <c r="DW164" s="106"/>
      <c r="DX164" s="106"/>
      <c r="DY164" s="106"/>
      <c r="DZ164" s="106"/>
      <c r="EA164" s="106"/>
      <c r="EB164" s="106"/>
      <c r="EC164" s="106"/>
      <c r="ED164" s="106"/>
      <c r="EE164" s="106"/>
      <c r="EF164" s="106"/>
      <c r="EG164" s="106"/>
      <c r="EH164" s="106"/>
      <c r="EI164" s="106"/>
      <c r="EJ164" s="106"/>
      <c r="EK164" s="106"/>
      <c r="EL164" s="106"/>
      <c r="EM164" s="106"/>
      <c r="EN164" s="106"/>
      <c r="EO164" s="106"/>
      <c r="EP164" s="106"/>
      <c r="EQ164" s="106"/>
      <c r="ER164" s="106"/>
      <c r="ES164" s="106"/>
      <c r="ET164" s="106"/>
      <c r="EU164" s="106"/>
      <c r="EV164" s="106"/>
      <c r="EW164" s="106"/>
    </row>
    <row r="165" spans="1:153" x14ac:dyDescent="0.25">
      <c r="A165" s="106"/>
      <c r="B165" s="106"/>
      <c r="C165" s="106"/>
      <c r="D165" s="106"/>
      <c r="E165" s="106"/>
      <c r="F165" s="106"/>
      <c r="G165" s="167"/>
      <c r="H165" s="167"/>
      <c r="I165" s="167"/>
      <c r="J165" s="127"/>
      <c r="K165" s="167"/>
      <c r="L165" s="167"/>
      <c r="M165" s="167"/>
      <c r="N165" s="167"/>
      <c r="O165" s="167"/>
      <c r="P165" s="167"/>
      <c r="Q165" s="117"/>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106"/>
      <c r="BI165" s="106"/>
      <c r="BJ165" s="106"/>
      <c r="BK165" s="106"/>
      <c r="BL165" s="106"/>
      <c r="BM165" s="106"/>
      <c r="BN165" s="106"/>
      <c r="BO165" s="106"/>
      <c r="BP165" s="106"/>
      <c r="BQ165" s="106"/>
      <c r="BR165" s="106"/>
      <c r="BS165" s="106"/>
      <c r="BT165" s="106"/>
      <c r="BU165" s="106"/>
      <c r="BV165" s="106"/>
      <c r="BW165" s="106"/>
      <c r="BX165" s="106"/>
      <c r="BY165" s="106"/>
      <c r="BZ165" s="106"/>
      <c r="CA165" s="106"/>
      <c r="CB165" s="106"/>
      <c r="CC165" s="106"/>
      <c r="CD165" s="106"/>
      <c r="CE165" s="106"/>
      <c r="CF165" s="106"/>
      <c r="CG165" s="106"/>
      <c r="CH165" s="106"/>
      <c r="CI165" s="106"/>
      <c r="CJ165" s="106"/>
      <c r="CK165" s="106"/>
      <c r="CL165" s="106"/>
      <c r="CM165" s="106"/>
      <c r="CN165" s="106"/>
      <c r="CO165" s="106"/>
      <c r="CP165" s="106"/>
      <c r="CQ165" s="106"/>
      <c r="CR165" s="106"/>
      <c r="CS165" s="106"/>
      <c r="CT165" s="106"/>
      <c r="CU165" s="106"/>
      <c r="CV165" s="106"/>
      <c r="CW165" s="106"/>
      <c r="CX165" s="106"/>
      <c r="CY165" s="106"/>
      <c r="CZ165" s="106"/>
      <c r="DA165" s="106"/>
      <c r="DB165" s="106"/>
      <c r="DC165" s="106"/>
      <c r="DD165" s="106"/>
      <c r="DE165" s="106"/>
      <c r="DF165" s="106"/>
      <c r="DG165" s="106"/>
      <c r="DH165" s="106"/>
      <c r="DI165" s="106"/>
      <c r="DJ165" s="106"/>
      <c r="DK165" s="106"/>
      <c r="DL165" s="106"/>
      <c r="DM165" s="106"/>
      <c r="DN165" s="106"/>
      <c r="DO165" s="106"/>
      <c r="DP165" s="106"/>
      <c r="DQ165" s="106"/>
      <c r="DR165" s="106"/>
      <c r="DS165" s="106"/>
      <c r="DT165" s="106"/>
      <c r="DU165" s="106"/>
      <c r="DV165" s="106"/>
      <c r="DW165" s="106"/>
      <c r="DX165" s="106"/>
      <c r="DY165" s="106"/>
      <c r="DZ165" s="106"/>
      <c r="EA165" s="106"/>
      <c r="EB165" s="106"/>
      <c r="EC165" s="106"/>
      <c r="ED165" s="106"/>
      <c r="EE165" s="106"/>
      <c r="EF165" s="106"/>
      <c r="EG165" s="106"/>
      <c r="EH165" s="106"/>
      <c r="EI165" s="106"/>
      <c r="EJ165" s="106"/>
      <c r="EK165" s="106"/>
      <c r="EL165" s="106"/>
      <c r="EM165" s="106"/>
      <c r="EN165" s="106"/>
      <c r="EO165" s="106"/>
      <c r="EP165" s="106"/>
      <c r="EQ165" s="106"/>
      <c r="ER165" s="106"/>
      <c r="ES165" s="106"/>
      <c r="ET165" s="106"/>
      <c r="EU165" s="106"/>
      <c r="EV165" s="106"/>
      <c r="EW165" s="106"/>
    </row>
    <row r="166" spans="1:153" x14ac:dyDescent="0.25">
      <c r="A166" s="106"/>
      <c r="B166" s="106"/>
      <c r="C166" s="106"/>
      <c r="D166" s="106"/>
      <c r="E166" s="106"/>
      <c r="F166" s="106"/>
      <c r="G166" s="167"/>
      <c r="H166" s="167"/>
      <c r="I166" s="167"/>
      <c r="J166" s="127"/>
      <c r="K166" s="167"/>
      <c r="L166" s="167"/>
      <c r="M166" s="167"/>
      <c r="N166" s="167"/>
      <c r="O166" s="167"/>
      <c r="P166" s="167"/>
      <c r="Q166" s="117"/>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106"/>
      <c r="BI166" s="106"/>
      <c r="BJ166" s="106"/>
      <c r="BK166" s="106"/>
      <c r="BL166" s="106"/>
      <c r="BM166" s="106"/>
      <c r="BN166" s="106"/>
      <c r="BO166" s="106"/>
      <c r="BP166" s="106"/>
      <c r="BQ166" s="106"/>
      <c r="BR166" s="106"/>
      <c r="BS166" s="106"/>
      <c r="BT166" s="106"/>
      <c r="BU166" s="106"/>
      <c r="BV166" s="106"/>
      <c r="BW166" s="106"/>
      <c r="BX166" s="106"/>
      <c r="BY166" s="106"/>
      <c r="BZ166" s="106"/>
      <c r="CA166" s="106"/>
      <c r="CB166" s="106"/>
      <c r="CC166" s="106"/>
      <c r="CD166" s="106"/>
      <c r="CE166" s="106"/>
      <c r="CF166" s="106"/>
      <c r="CG166" s="106"/>
      <c r="CH166" s="106"/>
      <c r="CI166" s="106"/>
      <c r="CJ166" s="106"/>
      <c r="CK166" s="106"/>
      <c r="CL166" s="106"/>
      <c r="CM166" s="106"/>
      <c r="CN166" s="106"/>
      <c r="CO166" s="106"/>
      <c r="CP166" s="106"/>
      <c r="CQ166" s="106"/>
      <c r="CR166" s="106"/>
      <c r="CS166" s="106"/>
      <c r="CT166" s="106"/>
      <c r="CU166" s="106"/>
      <c r="CV166" s="106"/>
      <c r="CW166" s="106"/>
      <c r="CX166" s="106"/>
      <c r="CY166" s="106"/>
      <c r="CZ166" s="106"/>
      <c r="DA166" s="106"/>
      <c r="DB166" s="106"/>
      <c r="DC166" s="106"/>
      <c r="DD166" s="106"/>
      <c r="DE166" s="106"/>
      <c r="DF166" s="106"/>
      <c r="DG166" s="106"/>
      <c r="DH166" s="106"/>
      <c r="DI166" s="106"/>
      <c r="DJ166" s="106"/>
      <c r="DK166" s="106"/>
      <c r="DL166" s="106"/>
      <c r="DM166" s="106"/>
      <c r="DN166" s="106"/>
      <c r="DO166" s="106"/>
      <c r="DP166" s="106"/>
      <c r="DQ166" s="106"/>
      <c r="DR166" s="106"/>
      <c r="DS166" s="106"/>
      <c r="DT166" s="106"/>
      <c r="DU166" s="106"/>
      <c r="DV166" s="106"/>
      <c r="DW166" s="106"/>
      <c r="DX166" s="106"/>
      <c r="DY166" s="106"/>
      <c r="DZ166" s="106"/>
      <c r="EA166" s="106"/>
      <c r="EB166" s="106"/>
      <c r="EC166" s="106"/>
      <c r="ED166" s="106"/>
      <c r="EE166" s="106"/>
      <c r="EF166" s="106"/>
      <c r="EG166" s="106"/>
      <c r="EH166" s="106"/>
      <c r="EI166" s="106"/>
      <c r="EJ166" s="106"/>
      <c r="EK166" s="106"/>
      <c r="EL166" s="106"/>
      <c r="EM166" s="106"/>
      <c r="EN166" s="106"/>
      <c r="EO166" s="106"/>
      <c r="EP166" s="106"/>
      <c r="EQ166" s="106"/>
      <c r="ER166" s="106"/>
      <c r="ES166" s="106"/>
      <c r="ET166" s="106"/>
      <c r="EU166" s="106"/>
      <c r="EV166" s="106"/>
      <c r="EW166" s="106"/>
    </row>
    <row r="167" spans="1:153" x14ac:dyDescent="0.25">
      <c r="A167" s="106"/>
      <c r="B167" s="106"/>
      <c r="C167" s="106"/>
      <c r="D167" s="106"/>
      <c r="E167" s="106"/>
      <c r="F167" s="106"/>
      <c r="G167" s="167"/>
      <c r="H167" s="167"/>
      <c r="I167" s="167"/>
      <c r="J167" s="127"/>
      <c r="K167" s="167"/>
      <c r="L167" s="167"/>
      <c r="M167" s="167"/>
      <c r="N167" s="167"/>
      <c r="O167" s="167"/>
      <c r="P167" s="167"/>
      <c r="Q167" s="117"/>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c r="AX167" s="106"/>
      <c r="AY167" s="106"/>
      <c r="AZ167" s="106"/>
      <c r="BA167" s="106"/>
      <c r="BB167" s="106"/>
      <c r="BC167" s="106"/>
      <c r="BD167" s="106"/>
      <c r="BE167" s="106"/>
      <c r="BF167" s="106"/>
      <c r="BG167" s="106"/>
      <c r="BH167" s="106"/>
      <c r="BI167" s="106"/>
      <c r="BJ167" s="106"/>
      <c r="BK167" s="106"/>
      <c r="BL167" s="106"/>
      <c r="BM167" s="106"/>
      <c r="BN167" s="106"/>
      <c r="BO167" s="106"/>
      <c r="BP167" s="106"/>
      <c r="BQ167" s="106"/>
      <c r="BR167" s="106"/>
      <c r="BS167" s="106"/>
      <c r="BT167" s="106"/>
      <c r="BU167" s="106"/>
      <c r="BV167" s="106"/>
      <c r="BW167" s="106"/>
      <c r="BX167" s="106"/>
      <c r="BY167" s="106"/>
      <c r="BZ167" s="106"/>
      <c r="CA167" s="106"/>
      <c r="CB167" s="106"/>
      <c r="CC167" s="106"/>
      <c r="CD167" s="106"/>
      <c r="CE167" s="106"/>
      <c r="CF167" s="106"/>
      <c r="CG167" s="106"/>
      <c r="CH167" s="106"/>
      <c r="CI167" s="106"/>
      <c r="CJ167" s="106"/>
      <c r="CK167" s="106"/>
      <c r="CL167" s="106"/>
      <c r="CM167" s="106"/>
      <c r="CN167" s="106"/>
      <c r="CO167" s="106"/>
      <c r="CP167" s="106"/>
      <c r="CQ167" s="106"/>
      <c r="CR167" s="106"/>
      <c r="CS167" s="106"/>
      <c r="CT167" s="106"/>
      <c r="CU167" s="106"/>
      <c r="CV167" s="106"/>
      <c r="CW167" s="106"/>
      <c r="CX167" s="106"/>
      <c r="CY167" s="106"/>
      <c r="CZ167" s="106"/>
      <c r="DA167" s="106"/>
      <c r="DB167" s="106"/>
      <c r="DC167" s="106"/>
      <c r="DD167" s="106"/>
      <c r="DE167" s="106"/>
      <c r="DF167" s="106"/>
      <c r="DG167" s="106"/>
      <c r="DH167" s="106"/>
      <c r="DI167" s="106"/>
      <c r="DJ167" s="106"/>
      <c r="DK167" s="106"/>
      <c r="DL167" s="106"/>
      <c r="DM167" s="106"/>
      <c r="DN167" s="106"/>
      <c r="DO167" s="106"/>
      <c r="DP167" s="106"/>
      <c r="DQ167" s="106"/>
      <c r="DR167" s="106"/>
      <c r="DS167" s="106"/>
      <c r="DT167" s="106"/>
      <c r="DU167" s="106"/>
      <c r="DV167" s="106"/>
      <c r="DW167" s="106"/>
      <c r="DX167" s="106"/>
      <c r="DY167" s="106"/>
      <c r="DZ167" s="106"/>
      <c r="EA167" s="106"/>
      <c r="EB167" s="106"/>
      <c r="EC167" s="106"/>
      <c r="ED167" s="106"/>
      <c r="EE167" s="106"/>
      <c r="EF167" s="106"/>
      <c r="EG167" s="106"/>
      <c r="EH167" s="106"/>
      <c r="EI167" s="106"/>
      <c r="EJ167" s="106"/>
      <c r="EK167" s="106"/>
      <c r="EL167" s="106"/>
      <c r="EM167" s="106"/>
      <c r="EN167" s="106"/>
      <c r="EO167" s="106"/>
      <c r="EP167" s="106"/>
      <c r="EQ167" s="106"/>
      <c r="ER167" s="106"/>
      <c r="ES167" s="106"/>
      <c r="ET167" s="106"/>
      <c r="EU167" s="106"/>
      <c r="EV167" s="106"/>
      <c r="EW167" s="106"/>
    </row>
    <row r="168" spans="1:153" x14ac:dyDescent="0.25">
      <c r="A168" s="106"/>
      <c r="B168" s="106"/>
      <c r="C168" s="106"/>
      <c r="D168" s="106"/>
      <c r="E168" s="106"/>
      <c r="F168" s="106"/>
      <c r="G168" s="167"/>
      <c r="H168" s="167"/>
      <c r="I168" s="167"/>
      <c r="J168" s="127"/>
      <c r="K168" s="167"/>
      <c r="L168" s="167"/>
      <c r="M168" s="167"/>
      <c r="N168" s="167"/>
      <c r="O168" s="167"/>
      <c r="P168" s="167"/>
      <c r="Q168" s="117"/>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c r="AU168" s="106"/>
      <c r="AV168" s="106"/>
      <c r="AW168" s="106"/>
      <c r="AX168" s="106"/>
      <c r="AY168" s="106"/>
      <c r="AZ168" s="106"/>
      <c r="BA168" s="106"/>
      <c r="BB168" s="106"/>
      <c r="BC168" s="106"/>
      <c r="BD168" s="106"/>
      <c r="BE168" s="106"/>
      <c r="BF168" s="106"/>
      <c r="BG168" s="106"/>
      <c r="BH168" s="106"/>
      <c r="BI168" s="106"/>
      <c r="BJ168" s="106"/>
      <c r="BK168" s="106"/>
      <c r="BL168" s="106"/>
      <c r="BM168" s="106"/>
      <c r="BN168" s="106"/>
      <c r="BO168" s="106"/>
      <c r="BP168" s="106"/>
      <c r="BQ168" s="106"/>
      <c r="BR168" s="106"/>
      <c r="BS168" s="106"/>
      <c r="BT168" s="106"/>
      <c r="BU168" s="106"/>
      <c r="BV168" s="106"/>
      <c r="BW168" s="106"/>
      <c r="BX168" s="106"/>
      <c r="BY168" s="106"/>
      <c r="BZ168" s="106"/>
      <c r="CA168" s="106"/>
      <c r="CB168" s="106"/>
      <c r="CC168" s="106"/>
      <c r="CD168" s="106"/>
      <c r="CE168" s="106"/>
      <c r="CF168" s="106"/>
      <c r="CG168" s="106"/>
      <c r="CH168" s="106"/>
      <c r="CI168" s="106"/>
      <c r="CJ168" s="106"/>
      <c r="CK168" s="106"/>
      <c r="CL168" s="106"/>
      <c r="CM168" s="106"/>
      <c r="CN168" s="106"/>
      <c r="CO168" s="106"/>
      <c r="CP168" s="106"/>
      <c r="CQ168" s="106"/>
      <c r="CR168" s="106"/>
      <c r="CS168" s="106"/>
      <c r="CT168" s="106"/>
      <c r="CU168" s="106"/>
      <c r="CV168" s="106"/>
      <c r="CW168" s="106"/>
      <c r="CX168" s="106"/>
      <c r="CY168" s="106"/>
      <c r="CZ168" s="106"/>
      <c r="DA168" s="106"/>
      <c r="DB168" s="106"/>
      <c r="DC168" s="106"/>
      <c r="DD168" s="106"/>
      <c r="DE168" s="106"/>
      <c r="DF168" s="106"/>
      <c r="DG168" s="106"/>
      <c r="DH168" s="106"/>
      <c r="DI168" s="106"/>
      <c r="DJ168" s="106"/>
      <c r="DK168" s="106"/>
      <c r="DL168" s="106"/>
      <c r="DM168" s="106"/>
      <c r="DN168" s="106"/>
      <c r="DO168" s="106"/>
      <c r="DP168" s="106"/>
      <c r="DQ168" s="106"/>
      <c r="DR168" s="106"/>
      <c r="DS168" s="106"/>
      <c r="DT168" s="106"/>
      <c r="DU168" s="106"/>
      <c r="DV168" s="106"/>
      <c r="DW168" s="106"/>
      <c r="DX168" s="106"/>
      <c r="DY168" s="106"/>
      <c r="DZ168" s="106"/>
      <c r="EA168" s="106"/>
      <c r="EB168" s="106"/>
      <c r="EC168" s="106"/>
      <c r="ED168" s="106"/>
      <c r="EE168" s="106"/>
      <c r="EF168" s="106"/>
      <c r="EG168" s="106"/>
      <c r="EH168" s="106"/>
      <c r="EI168" s="106"/>
      <c r="EJ168" s="106"/>
      <c r="EK168" s="106"/>
      <c r="EL168" s="106"/>
      <c r="EM168" s="106"/>
      <c r="EN168" s="106"/>
      <c r="EO168" s="106"/>
      <c r="EP168" s="106"/>
      <c r="EQ168" s="106"/>
      <c r="ER168" s="106"/>
      <c r="ES168" s="106"/>
      <c r="ET168" s="106"/>
      <c r="EU168" s="106"/>
      <c r="EV168" s="106"/>
      <c r="EW168" s="106"/>
    </row>
    <row r="169" spans="1:153" x14ac:dyDescent="0.25">
      <c r="A169" s="106"/>
      <c r="B169" s="106"/>
      <c r="C169" s="106"/>
      <c r="D169" s="106"/>
      <c r="E169" s="106"/>
      <c r="F169" s="106"/>
      <c r="G169" s="167"/>
      <c r="H169" s="167"/>
      <c r="I169" s="167"/>
      <c r="J169" s="127"/>
      <c r="K169" s="167"/>
      <c r="L169" s="167"/>
      <c r="M169" s="167"/>
      <c r="N169" s="167"/>
      <c r="O169" s="167"/>
      <c r="P169" s="167"/>
      <c r="Q169" s="117"/>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c r="AW169" s="106"/>
      <c r="AX169" s="106"/>
      <c r="AY169" s="106"/>
      <c r="AZ169" s="106"/>
      <c r="BA169" s="106"/>
      <c r="BB169" s="106"/>
      <c r="BC169" s="106"/>
      <c r="BD169" s="106"/>
      <c r="BE169" s="106"/>
      <c r="BF169" s="106"/>
      <c r="BG169" s="106"/>
      <c r="BH169" s="106"/>
      <c r="BI169" s="106"/>
      <c r="BJ169" s="106"/>
      <c r="BK169" s="106"/>
      <c r="BL169" s="106"/>
      <c r="BM169" s="106"/>
      <c r="BN169" s="106"/>
      <c r="BO169" s="106"/>
      <c r="BP169" s="106"/>
      <c r="BQ169" s="106"/>
      <c r="BR169" s="106"/>
      <c r="BS169" s="106"/>
      <c r="BT169" s="106"/>
      <c r="BU169" s="106"/>
      <c r="BV169" s="106"/>
      <c r="BW169" s="106"/>
      <c r="BX169" s="106"/>
      <c r="BY169" s="106"/>
      <c r="BZ169" s="106"/>
      <c r="CA169" s="106"/>
      <c r="CB169" s="106"/>
      <c r="CC169" s="106"/>
      <c r="CD169" s="106"/>
      <c r="CE169" s="106"/>
      <c r="CF169" s="106"/>
      <c r="CG169" s="106"/>
      <c r="CH169" s="106"/>
      <c r="CI169" s="106"/>
      <c r="CJ169" s="106"/>
      <c r="CK169" s="106"/>
      <c r="CL169" s="106"/>
      <c r="CM169" s="106"/>
      <c r="CN169" s="106"/>
      <c r="CO169" s="106"/>
      <c r="CP169" s="106"/>
      <c r="CQ169" s="106"/>
      <c r="CR169" s="106"/>
      <c r="CS169" s="106"/>
      <c r="CT169" s="106"/>
      <c r="CU169" s="106"/>
      <c r="CV169" s="106"/>
      <c r="CW169" s="106"/>
      <c r="CX169" s="106"/>
      <c r="CY169" s="106"/>
      <c r="CZ169" s="106"/>
      <c r="DA169" s="106"/>
      <c r="DB169" s="106"/>
      <c r="DC169" s="106"/>
      <c r="DD169" s="106"/>
      <c r="DE169" s="106"/>
      <c r="DF169" s="106"/>
      <c r="DG169" s="106"/>
      <c r="DH169" s="106"/>
      <c r="DI169" s="106"/>
      <c r="DJ169" s="106"/>
      <c r="DK169" s="106"/>
      <c r="DL169" s="106"/>
      <c r="DM169" s="106"/>
      <c r="DN169" s="106"/>
      <c r="DO169" s="106"/>
      <c r="DP169" s="106"/>
      <c r="DQ169" s="106"/>
      <c r="DR169" s="106"/>
      <c r="DS169" s="106"/>
      <c r="DT169" s="106"/>
      <c r="DU169" s="106"/>
      <c r="DV169" s="106"/>
      <c r="DW169" s="106"/>
      <c r="DX169" s="106"/>
      <c r="DY169" s="106"/>
      <c r="DZ169" s="106"/>
      <c r="EA169" s="106"/>
      <c r="EB169" s="106"/>
      <c r="EC169" s="106"/>
      <c r="ED169" s="106"/>
      <c r="EE169" s="106"/>
      <c r="EF169" s="106"/>
      <c r="EG169" s="106"/>
      <c r="EH169" s="106"/>
      <c r="EI169" s="106"/>
      <c r="EJ169" s="106"/>
      <c r="EK169" s="106"/>
      <c r="EL169" s="106"/>
      <c r="EM169" s="106"/>
      <c r="EN169" s="106"/>
      <c r="EO169" s="106"/>
      <c r="EP169" s="106"/>
      <c r="EQ169" s="106"/>
      <c r="ER169" s="106"/>
      <c r="ES169" s="106"/>
      <c r="ET169" s="106"/>
      <c r="EU169" s="106"/>
      <c r="EV169" s="106"/>
      <c r="EW169" s="106"/>
    </row>
    <row r="170" spans="1:153" x14ac:dyDescent="0.25">
      <c r="A170" s="106"/>
      <c r="B170" s="106"/>
      <c r="C170" s="106"/>
      <c r="D170" s="106"/>
      <c r="E170" s="106"/>
      <c r="F170" s="106"/>
      <c r="G170" s="167"/>
      <c r="H170" s="167"/>
      <c r="I170" s="167"/>
      <c r="J170" s="127"/>
      <c r="K170" s="167"/>
      <c r="L170" s="167"/>
      <c r="M170" s="167"/>
      <c r="N170" s="167"/>
      <c r="O170" s="167"/>
      <c r="P170" s="167"/>
      <c r="Q170" s="117"/>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c r="AU170" s="106"/>
      <c r="AV170" s="106"/>
      <c r="AW170" s="106"/>
      <c r="AX170" s="106"/>
      <c r="AY170" s="106"/>
      <c r="AZ170" s="106"/>
      <c r="BA170" s="106"/>
      <c r="BB170" s="106"/>
      <c r="BC170" s="106"/>
      <c r="BD170" s="106"/>
      <c r="BE170" s="106"/>
      <c r="BF170" s="106"/>
      <c r="BG170" s="106"/>
      <c r="BH170" s="106"/>
      <c r="BI170" s="106"/>
      <c r="BJ170" s="106"/>
      <c r="BK170" s="106"/>
      <c r="BL170" s="106"/>
      <c r="BM170" s="106"/>
      <c r="BN170" s="106"/>
      <c r="BO170" s="106"/>
      <c r="BP170" s="106"/>
      <c r="BQ170" s="106"/>
      <c r="BR170" s="106"/>
      <c r="BS170" s="106"/>
      <c r="BT170" s="106"/>
      <c r="BU170" s="106"/>
      <c r="BV170" s="106"/>
      <c r="BW170" s="106"/>
      <c r="BX170" s="106"/>
      <c r="BY170" s="106"/>
      <c r="BZ170" s="106"/>
      <c r="CA170" s="106"/>
      <c r="CB170" s="106"/>
      <c r="CC170" s="106"/>
      <c r="CD170" s="106"/>
      <c r="CE170" s="106"/>
      <c r="CF170" s="106"/>
      <c r="CG170" s="106"/>
      <c r="CH170" s="106"/>
      <c r="CI170" s="106"/>
      <c r="CJ170" s="106"/>
      <c r="CK170" s="106"/>
      <c r="CL170" s="106"/>
      <c r="CM170" s="106"/>
      <c r="CN170" s="106"/>
      <c r="CO170" s="106"/>
      <c r="CP170" s="106"/>
      <c r="CQ170" s="106"/>
      <c r="CR170" s="106"/>
      <c r="CS170" s="106"/>
      <c r="CT170" s="106"/>
      <c r="CU170" s="106"/>
      <c r="CV170" s="106"/>
      <c r="CW170" s="106"/>
      <c r="CX170" s="106"/>
      <c r="CY170" s="106"/>
      <c r="CZ170" s="106"/>
      <c r="DA170" s="106"/>
      <c r="DB170" s="106"/>
      <c r="DC170" s="106"/>
      <c r="DD170" s="106"/>
      <c r="DE170" s="106"/>
      <c r="DF170" s="106"/>
      <c r="DG170" s="106"/>
      <c r="DH170" s="106"/>
      <c r="DI170" s="106"/>
      <c r="DJ170" s="106"/>
      <c r="DK170" s="106"/>
      <c r="DL170" s="106"/>
      <c r="DM170" s="106"/>
      <c r="DN170" s="106"/>
      <c r="DO170" s="106"/>
      <c r="DP170" s="106"/>
      <c r="DQ170" s="106"/>
      <c r="DR170" s="106"/>
      <c r="DS170" s="106"/>
      <c r="DT170" s="106"/>
      <c r="DU170" s="106"/>
      <c r="DV170" s="106"/>
      <c r="DW170" s="106"/>
      <c r="DX170" s="106"/>
      <c r="DY170" s="106"/>
      <c r="DZ170" s="106"/>
      <c r="EA170" s="106"/>
      <c r="EB170" s="106"/>
      <c r="EC170" s="106"/>
      <c r="ED170" s="106"/>
      <c r="EE170" s="106"/>
      <c r="EF170" s="106"/>
      <c r="EG170" s="106"/>
      <c r="EH170" s="106"/>
      <c r="EI170" s="106"/>
      <c r="EJ170" s="106"/>
      <c r="EK170" s="106"/>
      <c r="EL170" s="106"/>
      <c r="EM170" s="106"/>
      <c r="EN170" s="106"/>
      <c r="EO170" s="106"/>
      <c r="EP170" s="106"/>
      <c r="EQ170" s="106"/>
      <c r="ER170" s="106"/>
      <c r="ES170" s="106"/>
      <c r="ET170" s="106"/>
      <c r="EU170" s="106"/>
      <c r="EV170" s="106"/>
      <c r="EW170" s="106"/>
    </row>
    <row r="171" spans="1:153" x14ac:dyDescent="0.25">
      <c r="A171" s="106"/>
      <c r="B171" s="106"/>
      <c r="C171" s="106"/>
      <c r="D171" s="106"/>
      <c r="E171" s="106"/>
      <c r="F171" s="106"/>
      <c r="G171" s="167"/>
      <c r="H171" s="167"/>
      <c r="I171" s="167"/>
      <c r="J171" s="127"/>
      <c r="K171" s="167"/>
      <c r="L171" s="167"/>
      <c r="M171" s="167"/>
      <c r="N171" s="167"/>
      <c r="O171" s="167"/>
      <c r="P171" s="167"/>
      <c r="Q171" s="117"/>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c r="AX171" s="106"/>
      <c r="AY171" s="106"/>
      <c r="AZ171" s="106"/>
      <c r="BA171" s="106"/>
      <c r="BB171" s="106"/>
      <c r="BC171" s="106"/>
      <c r="BD171" s="106"/>
      <c r="BE171" s="106"/>
      <c r="BF171" s="106"/>
      <c r="BG171" s="106"/>
      <c r="BH171" s="106"/>
      <c r="BI171" s="106"/>
      <c r="BJ171" s="106"/>
      <c r="BK171" s="106"/>
      <c r="BL171" s="106"/>
      <c r="BM171" s="106"/>
      <c r="BN171" s="106"/>
      <c r="BO171" s="106"/>
      <c r="BP171" s="106"/>
      <c r="BQ171" s="106"/>
      <c r="BR171" s="106"/>
      <c r="BS171" s="106"/>
      <c r="BT171" s="106"/>
      <c r="BU171" s="106"/>
      <c r="BV171" s="106"/>
      <c r="BW171" s="106"/>
      <c r="BX171" s="106"/>
      <c r="BY171" s="106"/>
      <c r="BZ171" s="106"/>
      <c r="CA171" s="106"/>
      <c r="CB171" s="106"/>
      <c r="CC171" s="106"/>
      <c r="CD171" s="106"/>
      <c r="CE171" s="106"/>
      <c r="CF171" s="106"/>
      <c r="CG171" s="106"/>
      <c r="CH171" s="106"/>
      <c r="CI171" s="106"/>
      <c r="CJ171" s="106"/>
      <c r="CK171" s="106"/>
      <c r="CL171" s="106"/>
      <c r="CM171" s="106"/>
      <c r="CN171" s="106"/>
      <c r="CO171" s="106"/>
      <c r="CP171" s="106"/>
      <c r="CQ171" s="106"/>
      <c r="CR171" s="106"/>
      <c r="CS171" s="106"/>
      <c r="CT171" s="106"/>
      <c r="CU171" s="106"/>
      <c r="CV171" s="106"/>
      <c r="CW171" s="106"/>
      <c r="CX171" s="106"/>
      <c r="CY171" s="106"/>
      <c r="CZ171" s="106"/>
      <c r="DA171" s="106"/>
      <c r="DB171" s="106"/>
      <c r="DC171" s="106"/>
      <c r="DD171" s="106"/>
      <c r="DE171" s="106"/>
      <c r="DF171" s="106"/>
      <c r="DG171" s="106"/>
      <c r="DH171" s="106"/>
      <c r="DI171" s="106"/>
      <c r="DJ171" s="106"/>
      <c r="DK171" s="106"/>
      <c r="DL171" s="106"/>
      <c r="DM171" s="106"/>
      <c r="DN171" s="106"/>
      <c r="DO171" s="106"/>
      <c r="DP171" s="106"/>
      <c r="DQ171" s="106"/>
      <c r="DR171" s="106"/>
      <c r="DS171" s="106"/>
      <c r="DT171" s="106"/>
      <c r="DU171" s="106"/>
      <c r="DV171" s="106"/>
      <c r="DW171" s="106"/>
      <c r="DX171" s="106"/>
      <c r="DY171" s="106"/>
      <c r="DZ171" s="106"/>
      <c r="EA171" s="106"/>
      <c r="EB171" s="106"/>
      <c r="EC171" s="106"/>
      <c r="ED171" s="106"/>
      <c r="EE171" s="106"/>
      <c r="EF171" s="106"/>
      <c r="EG171" s="106"/>
      <c r="EH171" s="106"/>
      <c r="EI171" s="106"/>
      <c r="EJ171" s="106"/>
      <c r="EK171" s="106"/>
      <c r="EL171" s="106"/>
      <c r="EM171" s="106"/>
      <c r="EN171" s="106"/>
      <c r="EO171" s="106"/>
      <c r="EP171" s="106"/>
      <c r="EQ171" s="106"/>
      <c r="ER171" s="106"/>
      <c r="ES171" s="106"/>
      <c r="ET171" s="106"/>
      <c r="EU171" s="106"/>
      <c r="EV171" s="106"/>
      <c r="EW171" s="106"/>
    </row>
    <row r="172" spans="1:153" x14ac:dyDescent="0.25">
      <c r="A172" s="106"/>
      <c r="B172" s="106"/>
      <c r="C172" s="106"/>
      <c r="D172" s="106"/>
      <c r="E172" s="106"/>
      <c r="F172" s="106"/>
      <c r="G172" s="167"/>
      <c r="H172" s="167"/>
      <c r="I172" s="167"/>
      <c r="J172" s="127"/>
      <c r="K172" s="167"/>
      <c r="L172" s="167"/>
      <c r="M172" s="167"/>
      <c r="N172" s="167"/>
      <c r="O172" s="167"/>
      <c r="P172" s="167"/>
      <c r="Q172" s="117"/>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6"/>
      <c r="BC172" s="106"/>
      <c r="BD172" s="106"/>
      <c r="BE172" s="106"/>
      <c r="BF172" s="106"/>
      <c r="BG172" s="106"/>
      <c r="BH172" s="106"/>
      <c r="BI172" s="106"/>
      <c r="BJ172" s="106"/>
      <c r="BK172" s="106"/>
      <c r="BL172" s="106"/>
      <c r="BM172" s="106"/>
      <c r="BN172" s="106"/>
      <c r="BO172" s="106"/>
      <c r="BP172" s="106"/>
      <c r="BQ172" s="106"/>
      <c r="BR172" s="106"/>
      <c r="BS172" s="106"/>
      <c r="BT172" s="106"/>
      <c r="BU172" s="106"/>
      <c r="BV172" s="106"/>
      <c r="BW172" s="106"/>
      <c r="BX172" s="106"/>
      <c r="BY172" s="106"/>
      <c r="BZ172" s="106"/>
      <c r="CA172" s="106"/>
      <c r="CB172" s="106"/>
      <c r="CC172" s="106"/>
      <c r="CD172" s="106"/>
      <c r="CE172" s="106"/>
      <c r="CF172" s="106"/>
      <c r="CG172" s="106"/>
      <c r="CH172" s="106"/>
      <c r="CI172" s="106"/>
      <c r="CJ172" s="106"/>
      <c r="CK172" s="106"/>
      <c r="CL172" s="106"/>
      <c r="CM172" s="106"/>
      <c r="CN172" s="106"/>
      <c r="CO172" s="106"/>
      <c r="CP172" s="106"/>
      <c r="CQ172" s="106"/>
      <c r="CR172" s="106"/>
      <c r="CS172" s="106"/>
      <c r="CT172" s="106"/>
      <c r="CU172" s="106"/>
      <c r="CV172" s="106"/>
      <c r="CW172" s="106"/>
      <c r="CX172" s="106"/>
      <c r="CY172" s="106"/>
      <c r="CZ172" s="106"/>
      <c r="DA172" s="106"/>
      <c r="DB172" s="106"/>
      <c r="DC172" s="106"/>
      <c r="DD172" s="106"/>
      <c r="DE172" s="106"/>
      <c r="DF172" s="106"/>
      <c r="DG172" s="106"/>
      <c r="DH172" s="106"/>
      <c r="DI172" s="106"/>
      <c r="DJ172" s="106"/>
      <c r="DK172" s="106"/>
      <c r="DL172" s="106"/>
      <c r="DM172" s="106"/>
      <c r="DN172" s="106"/>
      <c r="DO172" s="106"/>
      <c r="DP172" s="106"/>
      <c r="DQ172" s="106"/>
      <c r="DR172" s="106"/>
      <c r="DS172" s="106"/>
      <c r="DT172" s="106"/>
      <c r="DU172" s="106"/>
      <c r="DV172" s="106"/>
      <c r="DW172" s="106"/>
      <c r="DX172" s="106"/>
      <c r="DY172" s="106"/>
      <c r="DZ172" s="106"/>
      <c r="EA172" s="106"/>
      <c r="EB172" s="106"/>
      <c r="EC172" s="106"/>
      <c r="ED172" s="106"/>
      <c r="EE172" s="106"/>
      <c r="EF172" s="106"/>
      <c r="EG172" s="106"/>
      <c r="EH172" s="106"/>
      <c r="EI172" s="106"/>
      <c r="EJ172" s="106"/>
      <c r="EK172" s="106"/>
      <c r="EL172" s="106"/>
      <c r="EM172" s="106"/>
      <c r="EN172" s="106"/>
      <c r="EO172" s="106"/>
      <c r="EP172" s="106"/>
      <c r="EQ172" s="106"/>
      <c r="ER172" s="106"/>
      <c r="ES172" s="106"/>
      <c r="ET172" s="106"/>
      <c r="EU172" s="106"/>
      <c r="EV172" s="106"/>
      <c r="EW172" s="106"/>
    </row>
    <row r="173" spans="1:153" x14ac:dyDescent="0.25">
      <c r="A173" s="106"/>
      <c r="B173" s="106"/>
      <c r="C173" s="106"/>
      <c r="D173" s="106"/>
      <c r="E173" s="106"/>
      <c r="F173" s="106"/>
      <c r="G173" s="167"/>
      <c r="H173" s="167"/>
      <c r="I173" s="167"/>
      <c r="J173" s="127"/>
      <c r="K173" s="167"/>
      <c r="L173" s="167"/>
      <c r="M173" s="167"/>
      <c r="N173" s="167"/>
      <c r="O173" s="167"/>
      <c r="P173" s="167"/>
      <c r="Q173" s="117"/>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c r="AX173" s="106"/>
      <c r="AY173" s="106"/>
      <c r="AZ173" s="106"/>
      <c r="BA173" s="106"/>
      <c r="BB173" s="106"/>
      <c r="BC173" s="106"/>
      <c r="BD173" s="106"/>
      <c r="BE173" s="106"/>
      <c r="BF173" s="106"/>
      <c r="BG173" s="106"/>
      <c r="BH173" s="106"/>
      <c r="BI173" s="106"/>
      <c r="BJ173" s="106"/>
      <c r="BK173" s="106"/>
      <c r="BL173" s="106"/>
      <c r="BM173" s="106"/>
      <c r="BN173" s="106"/>
      <c r="BO173" s="106"/>
      <c r="BP173" s="106"/>
      <c r="BQ173" s="106"/>
      <c r="BR173" s="106"/>
      <c r="BS173" s="106"/>
      <c r="BT173" s="106"/>
      <c r="BU173" s="106"/>
      <c r="BV173" s="106"/>
      <c r="BW173" s="106"/>
      <c r="BX173" s="106"/>
      <c r="BY173" s="106"/>
      <c r="BZ173" s="106"/>
      <c r="CA173" s="106"/>
      <c r="CB173" s="106"/>
      <c r="CC173" s="106"/>
      <c r="CD173" s="106"/>
      <c r="CE173" s="106"/>
      <c r="CF173" s="106"/>
      <c r="CG173" s="106"/>
      <c r="CH173" s="106"/>
      <c r="CI173" s="106"/>
      <c r="CJ173" s="106"/>
      <c r="CK173" s="106"/>
      <c r="CL173" s="106"/>
      <c r="CM173" s="106"/>
      <c r="CN173" s="106"/>
      <c r="CO173" s="106"/>
      <c r="CP173" s="106"/>
      <c r="CQ173" s="106"/>
      <c r="CR173" s="106"/>
      <c r="CS173" s="106"/>
      <c r="CT173" s="106"/>
      <c r="CU173" s="106"/>
      <c r="CV173" s="106"/>
      <c r="CW173" s="106"/>
      <c r="CX173" s="106"/>
      <c r="CY173" s="106"/>
      <c r="CZ173" s="106"/>
      <c r="DA173" s="106"/>
      <c r="DB173" s="106"/>
      <c r="DC173" s="106"/>
      <c r="DD173" s="106"/>
      <c r="DE173" s="106"/>
      <c r="DF173" s="106"/>
      <c r="DG173" s="106"/>
      <c r="DH173" s="106"/>
      <c r="DI173" s="106"/>
      <c r="DJ173" s="106"/>
      <c r="DK173" s="106"/>
      <c r="DL173" s="106"/>
      <c r="DM173" s="106"/>
      <c r="DN173" s="106"/>
      <c r="DO173" s="106"/>
      <c r="DP173" s="106"/>
      <c r="DQ173" s="106"/>
      <c r="DR173" s="106"/>
      <c r="DS173" s="106"/>
      <c r="DT173" s="106"/>
      <c r="DU173" s="106"/>
      <c r="DV173" s="106"/>
      <c r="DW173" s="106"/>
      <c r="DX173" s="106"/>
      <c r="DY173" s="106"/>
      <c r="DZ173" s="106"/>
      <c r="EA173" s="106"/>
      <c r="EB173" s="106"/>
      <c r="EC173" s="106"/>
      <c r="ED173" s="106"/>
      <c r="EE173" s="106"/>
      <c r="EF173" s="106"/>
      <c r="EG173" s="106"/>
      <c r="EH173" s="106"/>
      <c r="EI173" s="106"/>
      <c r="EJ173" s="106"/>
      <c r="EK173" s="106"/>
      <c r="EL173" s="106"/>
      <c r="EM173" s="106"/>
      <c r="EN173" s="106"/>
      <c r="EO173" s="106"/>
      <c r="EP173" s="106"/>
      <c r="EQ173" s="106"/>
      <c r="ER173" s="106"/>
      <c r="ES173" s="106"/>
      <c r="ET173" s="106"/>
      <c r="EU173" s="106"/>
      <c r="EV173" s="106"/>
      <c r="EW173" s="106"/>
    </row>
    <row r="174" spans="1:153" x14ac:dyDescent="0.25">
      <c r="A174" s="106"/>
      <c r="B174" s="106"/>
      <c r="C174" s="106"/>
      <c r="D174" s="106"/>
      <c r="E174" s="106"/>
      <c r="F174" s="106"/>
      <c r="G174" s="167"/>
      <c r="H174" s="167"/>
      <c r="I174" s="167"/>
      <c r="J174" s="127"/>
      <c r="K174" s="167"/>
      <c r="L174" s="167"/>
      <c r="M174" s="167"/>
      <c r="N174" s="167"/>
      <c r="O174" s="167"/>
      <c r="P174" s="167"/>
      <c r="Q174" s="117"/>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c r="AU174" s="106"/>
      <c r="AV174" s="106"/>
      <c r="AW174" s="106"/>
      <c r="AX174" s="106"/>
      <c r="AY174" s="106"/>
      <c r="AZ174" s="106"/>
      <c r="BA174" s="106"/>
      <c r="BB174" s="106"/>
      <c r="BC174" s="106"/>
      <c r="BD174" s="106"/>
      <c r="BE174" s="106"/>
      <c r="BF174" s="106"/>
      <c r="BG174" s="106"/>
      <c r="BH174" s="106"/>
      <c r="BI174" s="106"/>
      <c r="BJ174" s="106"/>
      <c r="BK174" s="106"/>
      <c r="BL174" s="106"/>
      <c r="BM174" s="106"/>
      <c r="BN174" s="106"/>
      <c r="BO174" s="106"/>
      <c r="BP174" s="106"/>
      <c r="BQ174" s="106"/>
      <c r="BR174" s="106"/>
      <c r="BS174" s="106"/>
      <c r="BT174" s="106"/>
      <c r="BU174" s="106"/>
      <c r="BV174" s="106"/>
      <c r="BW174" s="106"/>
      <c r="BX174" s="106"/>
      <c r="BY174" s="106"/>
      <c r="BZ174" s="106"/>
      <c r="CA174" s="106"/>
      <c r="CB174" s="106"/>
      <c r="CC174" s="106"/>
      <c r="CD174" s="106"/>
      <c r="CE174" s="106"/>
      <c r="CF174" s="106"/>
      <c r="CG174" s="106"/>
      <c r="CH174" s="106"/>
      <c r="CI174" s="106"/>
      <c r="CJ174" s="106"/>
      <c r="CK174" s="106"/>
      <c r="CL174" s="106"/>
      <c r="CM174" s="106"/>
      <c r="CN174" s="106"/>
      <c r="CO174" s="106"/>
      <c r="CP174" s="106"/>
      <c r="CQ174" s="106"/>
      <c r="CR174" s="106"/>
      <c r="CS174" s="106"/>
      <c r="CT174" s="106"/>
      <c r="CU174" s="106"/>
      <c r="CV174" s="106"/>
      <c r="CW174" s="106"/>
      <c r="CX174" s="106"/>
      <c r="CY174" s="106"/>
      <c r="CZ174" s="106"/>
      <c r="DA174" s="106"/>
      <c r="DB174" s="106"/>
      <c r="DC174" s="106"/>
      <c r="DD174" s="106"/>
      <c r="DE174" s="106"/>
      <c r="DF174" s="106"/>
      <c r="DG174" s="106"/>
      <c r="DH174" s="106"/>
      <c r="DI174" s="106"/>
      <c r="DJ174" s="106"/>
      <c r="DK174" s="106"/>
      <c r="DL174" s="106"/>
      <c r="DM174" s="106"/>
      <c r="DN174" s="106"/>
      <c r="DO174" s="106"/>
      <c r="DP174" s="106"/>
      <c r="DQ174" s="106"/>
      <c r="DR174" s="106"/>
      <c r="DS174" s="106"/>
      <c r="DT174" s="106"/>
      <c r="DU174" s="106"/>
      <c r="DV174" s="106"/>
      <c r="DW174" s="106"/>
      <c r="DX174" s="106"/>
      <c r="DY174" s="106"/>
      <c r="DZ174" s="106"/>
      <c r="EA174" s="106"/>
      <c r="EB174" s="106"/>
      <c r="EC174" s="106"/>
      <c r="ED174" s="106"/>
      <c r="EE174" s="106"/>
      <c r="EF174" s="106"/>
      <c r="EG174" s="106"/>
      <c r="EH174" s="106"/>
      <c r="EI174" s="106"/>
      <c r="EJ174" s="106"/>
      <c r="EK174" s="106"/>
      <c r="EL174" s="106"/>
      <c r="EM174" s="106"/>
      <c r="EN174" s="106"/>
      <c r="EO174" s="106"/>
      <c r="EP174" s="106"/>
      <c r="EQ174" s="106"/>
      <c r="ER174" s="106"/>
      <c r="ES174" s="106"/>
      <c r="ET174" s="106"/>
      <c r="EU174" s="106"/>
      <c r="EV174" s="106"/>
      <c r="EW174" s="106"/>
    </row>
    <row r="175" spans="1:153" x14ac:dyDescent="0.25">
      <c r="A175" s="106"/>
      <c r="B175" s="106"/>
      <c r="C175" s="106"/>
      <c r="D175" s="106"/>
      <c r="E175" s="106"/>
      <c r="F175" s="106"/>
      <c r="G175" s="167"/>
      <c r="H175" s="167"/>
      <c r="I175" s="167"/>
      <c r="J175" s="127"/>
      <c r="K175" s="167"/>
      <c r="L175" s="167"/>
      <c r="M175" s="167"/>
      <c r="N175" s="167"/>
      <c r="O175" s="167"/>
      <c r="P175" s="167"/>
      <c r="Q175" s="117"/>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BZ175" s="106"/>
      <c r="CA175" s="106"/>
      <c r="CB175" s="106"/>
      <c r="CC175" s="106"/>
      <c r="CD175" s="106"/>
      <c r="CE175" s="106"/>
      <c r="CF175" s="106"/>
      <c r="CG175" s="106"/>
      <c r="CH175" s="106"/>
      <c r="CI175" s="106"/>
      <c r="CJ175" s="106"/>
      <c r="CK175" s="106"/>
      <c r="CL175" s="106"/>
      <c r="CM175" s="106"/>
      <c r="CN175" s="106"/>
      <c r="CO175" s="106"/>
      <c r="CP175" s="106"/>
      <c r="CQ175" s="106"/>
      <c r="CR175" s="106"/>
      <c r="CS175" s="106"/>
      <c r="CT175" s="106"/>
      <c r="CU175" s="106"/>
      <c r="CV175" s="106"/>
      <c r="CW175" s="106"/>
      <c r="CX175" s="106"/>
      <c r="CY175" s="106"/>
      <c r="CZ175" s="106"/>
      <c r="DA175" s="106"/>
      <c r="DB175" s="106"/>
      <c r="DC175" s="106"/>
      <c r="DD175" s="106"/>
      <c r="DE175" s="106"/>
      <c r="DF175" s="106"/>
      <c r="DG175" s="106"/>
      <c r="DH175" s="106"/>
      <c r="DI175" s="106"/>
      <c r="DJ175" s="106"/>
      <c r="DK175" s="106"/>
      <c r="DL175" s="106"/>
      <c r="DM175" s="106"/>
      <c r="DN175" s="106"/>
      <c r="DO175" s="106"/>
      <c r="DP175" s="106"/>
      <c r="DQ175" s="106"/>
      <c r="DR175" s="106"/>
      <c r="DS175" s="106"/>
      <c r="DT175" s="106"/>
      <c r="DU175" s="106"/>
      <c r="DV175" s="106"/>
      <c r="DW175" s="106"/>
      <c r="DX175" s="106"/>
      <c r="DY175" s="106"/>
      <c r="DZ175" s="106"/>
      <c r="EA175" s="106"/>
      <c r="EB175" s="106"/>
      <c r="EC175" s="106"/>
      <c r="ED175" s="106"/>
      <c r="EE175" s="106"/>
      <c r="EF175" s="106"/>
      <c r="EG175" s="106"/>
      <c r="EH175" s="106"/>
      <c r="EI175" s="106"/>
      <c r="EJ175" s="106"/>
      <c r="EK175" s="106"/>
      <c r="EL175" s="106"/>
      <c r="EM175" s="106"/>
      <c r="EN175" s="106"/>
      <c r="EO175" s="106"/>
      <c r="EP175" s="106"/>
      <c r="EQ175" s="106"/>
      <c r="ER175" s="106"/>
      <c r="ES175" s="106"/>
      <c r="ET175" s="106"/>
      <c r="EU175" s="106"/>
      <c r="EV175" s="106"/>
      <c r="EW175" s="106"/>
    </row>
    <row r="176" spans="1:153" x14ac:dyDescent="0.25">
      <c r="A176" s="106"/>
      <c r="B176" s="106"/>
      <c r="C176" s="106"/>
      <c r="D176" s="106"/>
      <c r="E176" s="106"/>
      <c r="F176" s="106"/>
      <c r="G176" s="167"/>
      <c r="H176" s="167"/>
      <c r="I176" s="167"/>
      <c r="J176" s="127"/>
      <c r="K176" s="167"/>
      <c r="L176" s="167"/>
      <c r="M176" s="167"/>
      <c r="N176" s="167"/>
      <c r="O176" s="167"/>
      <c r="P176" s="167"/>
      <c r="Q176" s="117"/>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c r="AX176" s="106"/>
      <c r="AY176" s="106"/>
      <c r="AZ176" s="106"/>
      <c r="BA176" s="106"/>
      <c r="BB176" s="106"/>
      <c r="BC176" s="106"/>
      <c r="BD176" s="106"/>
      <c r="BE176" s="106"/>
      <c r="BF176" s="106"/>
      <c r="BG176" s="106"/>
      <c r="BH176" s="106"/>
      <c r="BI176" s="106"/>
      <c r="BJ176" s="106"/>
      <c r="BK176" s="106"/>
      <c r="BL176" s="106"/>
      <c r="BM176" s="106"/>
      <c r="BN176" s="106"/>
      <c r="BO176" s="106"/>
      <c r="BP176" s="106"/>
      <c r="BQ176" s="106"/>
      <c r="BR176" s="106"/>
      <c r="BS176" s="106"/>
      <c r="BT176" s="106"/>
      <c r="BU176" s="106"/>
      <c r="BV176" s="106"/>
      <c r="BW176" s="106"/>
      <c r="BX176" s="106"/>
      <c r="BY176" s="106"/>
      <c r="BZ176" s="106"/>
      <c r="CA176" s="106"/>
      <c r="CB176" s="106"/>
      <c r="CC176" s="106"/>
      <c r="CD176" s="106"/>
      <c r="CE176" s="106"/>
      <c r="CF176" s="106"/>
      <c r="CG176" s="106"/>
      <c r="CH176" s="106"/>
      <c r="CI176" s="106"/>
      <c r="CJ176" s="106"/>
      <c r="CK176" s="106"/>
      <c r="CL176" s="106"/>
      <c r="CM176" s="106"/>
      <c r="CN176" s="106"/>
      <c r="CO176" s="106"/>
      <c r="CP176" s="106"/>
      <c r="CQ176" s="106"/>
      <c r="CR176" s="106"/>
      <c r="CS176" s="106"/>
      <c r="CT176" s="106"/>
      <c r="CU176" s="106"/>
      <c r="CV176" s="106"/>
      <c r="CW176" s="106"/>
      <c r="CX176" s="106"/>
      <c r="CY176" s="106"/>
      <c r="CZ176" s="106"/>
      <c r="DA176" s="106"/>
      <c r="DB176" s="106"/>
      <c r="DC176" s="106"/>
      <c r="DD176" s="106"/>
      <c r="DE176" s="106"/>
      <c r="DF176" s="106"/>
      <c r="DG176" s="106"/>
      <c r="DH176" s="106"/>
      <c r="DI176" s="106"/>
      <c r="DJ176" s="106"/>
      <c r="DK176" s="106"/>
      <c r="DL176" s="106"/>
      <c r="DM176" s="106"/>
      <c r="DN176" s="106"/>
      <c r="DO176" s="106"/>
      <c r="DP176" s="106"/>
      <c r="DQ176" s="106"/>
      <c r="DR176" s="106"/>
      <c r="DS176" s="106"/>
      <c r="DT176" s="106"/>
      <c r="DU176" s="106"/>
      <c r="DV176" s="106"/>
      <c r="DW176" s="106"/>
      <c r="DX176" s="106"/>
      <c r="DY176" s="106"/>
      <c r="DZ176" s="106"/>
      <c r="EA176" s="106"/>
      <c r="EB176" s="106"/>
      <c r="EC176" s="106"/>
      <c r="ED176" s="106"/>
      <c r="EE176" s="106"/>
      <c r="EF176" s="106"/>
      <c r="EG176" s="106"/>
      <c r="EH176" s="106"/>
      <c r="EI176" s="106"/>
      <c r="EJ176" s="106"/>
      <c r="EK176" s="106"/>
      <c r="EL176" s="106"/>
      <c r="EM176" s="106"/>
      <c r="EN176" s="106"/>
      <c r="EO176" s="106"/>
      <c r="EP176" s="106"/>
      <c r="EQ176" s="106"/>
      <c r="ER176" s="106"/>
      <c r="ES176" s="106"/>
      <c r="ET176" s="106"/>
      <c r="EU176" s="106"/>
      <c r="EV176" s="106"/>
      <c r="EW176" s="106"/>
    </row>
    <row r="177" spans="1:153" x14ac:dyDescent="0.25">
      <c r="A177" s="106"/>
      <c r="B177" s="106"/>
      <c r="C177" s="106"/>
      <c r="D177" s="106"/>
      <c r="E177" s="106"/>
      <c r="F177" s="106"/>
      <c r="G177" s="167"/>
      <c r="H177" s="167"/>
      <c r="I177" s="167"/>
      <c r="J177" s="127"/>
      <c r="K177" s="167"/>
      <c r="L177" s="167"/>
      <c r="M177" s="167"/>
      <c r="N177" s="167"/>
      <c r="O177" s="167"/>
      <c r="P177" s="167"/>
      <c r="Q177" s="117"/>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c r="AT177" s="106"/>
      <c r="AU177" s="106"/>
      <c r="AV177" s="106"/>
      <c r="AW177" s="106"/>
      <c r="AX177" s="106"/>
      <c r="AY177" s="106"/>
      <c r="AZ177" s="106"/>
      <c r="BA177" s="106"/>
      <c r="BB177" s="106"/>
      <c r="BC177" s="106"/>
      <c r="BD177" s="106"/>
      <c r="BE177" s="106"/>
      <c r="BF177" s="106"/>
      <c r="BG177" s="106"/>
      <c r="BH177" s="106"/>
      <c r="BI177" s="106"/>
      <c r="BJ177" s="106"/>
      <c r="BK177" s="106"/>
      <c r="BL177" s="106"/>
      <c r="BM177" s="106"/>
      <c r="BN177" s="106"/>
      <c r="BO177" s="106"/>
      <c r="BP177" s="106"/>
      <c r="BQ177" s="106"/>
      <c r="BR177" s="106"/>
      <c r="BS177" s="106"/>
      <c r="BT177" s="106"/>
      <c r="BU177" s="106"/>
      <c r="BV177" s="106"/>
      <c r="BW177" s="106"/>
      <c r="BX177" s="106"/>
      <c r="BY177" s="106"/>
      <c r="BZ177" s="106"/>
      <c r="CA177" s="106"/>
      <c r="CB177" s="106"/>
      <c r="CC177" s="106"/>
      <c r="CD177" s="106"/>
      <c r="CE177" s="106"/>
      <c r="CF177" s="106"/>
      <c r="CG177" s="106"/>
      <c r="CH177" s="106"/>
      <c r="CI177" s="106"/>
      <c r="CJ177" s="106"/>
      <c r="CK177" s="106"/>
      <c r="CL177" s="106"/>
      <c r="CM177" s="106"/>
      <c r="CN177" s="106"/>
      <c r="CO177" s="106"/>
      <c r="CP177" s="106"/>
      <c r="CQ177" s="106"/>
      <c r="CR177" s="106"/>
      <c r="CS177" s="106"/>
      <c r="CT177" s="106"/>
      <c r="CU177" s="106"/>
      <c r="CV177" s="106"/>
      <c r="CW177" s="106"/>
      <c r="CX177" s="106"/>
      <c r="CY177" s="106"/>
      <c r="CZ177" s="106"/>
      <c r="DA177" s="106"/>
      <c r="DB177" s="106"/>
      <c r="DC177" s="106"/>
      <c r="DD177" s="106"/>
      <c r="DE177" s="106"/>
      <c r="DF177" s="106"/>
      <c r="DG177" s="106"/>
      <c r="DH177" s="106"/>
      <c r="DI177" s="106"/>
      <c r="DJ177" s="106"/>
      <c r="DK177" s="106"/>
      <c r="DL177" s="106"/>
      <c r="DM177" s="106"/>
      <c r="DN177" s="106"/>
      <c r="DO177" s="106"/>
      <c r="DP177" s="106"/>
      <c r="DQ177" s="106"/>
      <c r="DR177" s="106"/>
      <c r="DS177" s="106"/>
      <c r="DT177" s="106"/>
      <c r="DU177" s="106"/>
      <c r="DV177" s="106"/>
      <c r="DW177" s="106"/>
      <c r="DX177" s="106"/>
      <c r="DY177" s="106"/>
      <c r="DZ177" s="106"/>
      <c r="EA177" s="106"/>
      <c r="EB177" s="106"/>
      <c r="EC177" s="106"/>
      <c r="ED177" s="106"/>
      <c r="EE177" s="106"/>
      <c r="EF177" s="106"/>
      <c r="EG177" s="106"/>
      <c r="EH177" s="106"/>
      <c r="EI177" s="106"/>
      <c r="EJ177" s="106"/>
      <c r="EK177" s="106"/>
      <c r="EL177" s="106"/>
      <c r="EM177" s="106"/>
      <c r="EN177" s="106"/>
      <c r="EO177" s="106"/>
      <c r="EP177" s="106"/>
      <c r="EQ177" s="106"/>
      <c r="ER177" s="106"/>
      <c r="ES177" s="106"/>
      <c r="ET177" s="106"/>
      <c r="EU177" s="106"/>
      <c r="EV177" s="106"/>
      <c r="EW177" s="106"/>
    </row>
    <row r="178" spans="1:153" x14ac:dyDescent="0.25">
      <c r="A178" s="106"/>
      <c r="B178" s="106"/>
      <c r="C178" s="106"/>
      <c r="D178" s="106"/>
      <c r="E178" s="106"/>
      <c r="F178" s="106"/>
      <c r="G178" s="167"/>
      <c r="H178" s="167"/>
      <c r="I178" s="167"/>
      <c r="J178" s="127"/>
      <c r="K178" s="167"/>
      <c r="L178" s="167"/>
      <c r="M178" s="167"/>
      <c r="N178" s="167"/>
      <c r="O178" s="167"/>
      <c r="P178" s="167"/>
      <c r="Q178" s="117"/>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c r="AU178" s="106"/>
      <c r="AV178" s="106"/>
      <c r="AW178" s="106"/>
      <c r="AX178" s="106"/>
      <c r="AY178" s="106"/>
      <c r="AZ178" s="106"/>
      <c r="BA178" s="106"/>
      <c r="BB178" s="106"/>
      <c r="BC178" s="106"/>
      <c r="BD178" s="106"/>
      <c r="BE178" s="106"/>
      <c r="BF178" s="106"/>
      <c r="BG178" s="106"/>
      <c r="BH178" s="106"/>
      <c r="BI178" s="106"/>
      <c r="BJ178" s="106"/>
      <c r="BK178" s="106"/>
      <c r="BL178" s="106"/>
      <c r="BM178" s="106"/>
      <c r="BN178" s="106"/>
      <c r="BO178" s="106"/>
      <c r="BP178" s="106"/>
      <c r="BQ178" s="106"/>
      <c r="BR178" s="106"/>
      <c r="BS178" s="106"/>
      <c r="BT178" s="106"/>
      <c r="BU178" s="106"/>
      <c r="BV178" s="106"/>
      <c r="BW178" s="106"/>
      <c r="BX178" s="106"/>
      <c r="BY178" s="106"/>
      <c r="BZ178" s="106"/>
      <c r="CA178" s="106"/>
      <c r="CB178" s="106"/>
      <c r="CC178" s="106"/>
      <c r="CD178" s="106"/>
      <c r="CE178" s="106"/>
      <c r="CF178" s="106"/>
      <c r="CG178" s="106"/>
      <c r="CH178" s="106"/>
      <c r="CI178" s="106"/>
      <c r="CJ178" s="106"/>
      <c r="CK178" s="106"/>
      <c r="CL178" s="106"/>
      <c r="CM178" s="106"/>
      <c r="CN178" s="106"/>
      <c r="CO178" s="106"/>
      <c r="CP178" s="106"/>
      <c r="CQ178" s="106"/>
      <c r="CR178" s="106"/>
      <c r="CS178" s="106"/>
      <c r="CT178" s="106"/>
      <c r="CU178" s="106"/>
      <c r="CV178" s="106"/>
      <c r="CW178" s="106"/>
      <c r="CX178" s="106"/>
      <c r="CY178" s="106"/>
      <c r="CZ178" s="106"/>
      <c r="DA178" s="106"/>
      <c r="DB178" s="106"/>
      <c r="DC178" s="106"/>
      <c r="DD178" s="106"/>
      <c r="DE178" s="106"/>
      <c r="DF178" s="106"/>
      <c r="DG178" s="106"/>
      <c r="DH178" s="106"/>
      <c r="DI178" s="106"/>
      <c r="DJ178" s="106"/>
      <c r="DK178" s="106"/>
      <c r="DL178" s="106"/>
      <c r="DM178" s="106"/>
      <c r="DN178" s="106"/>
      <c r="DO178" s="106"/>
      <c r="DP178" s="106"/>
      <c r="DQ178" s="106"/>
      <c r="DR178" s="106"/>
      <c r="DS178" s="106"/>
      <c r="DT178" s="106"/>
      <c r="DU178" s="106"/>
      <c r="DV178" s="106"/>
      <c r="DW178" s="106"/>
      <c r="DX178" s="106"/>
      <c r="DY178" s="106"/>
      <c r="DZ178" s="106"/>
      <c r="EA178" s="106"/>
      <c r="EB178" s="106"/>
      <c r="EC178" s="106"/>
      <c r="ED178" s="106"/>
      <c r="EE178" s="106"/>
      <c r="EF178" s="106"/>
      <c r="EG178" s="106"/>
      <c r="EH178" s="106"/>
      <c r="EI178" s="106"/>
      <c r="EJ178" s="106"/>
      <c r="EK178" s="106"/>
      <c r="EL178" s="106"/>
      <c r="EM178" s="106"/>
      <c r="EN178" s="106"/>
      <c r="EO178" s="106"/>
      <c r="EP178" s="106"/>
      <c r="EQ178" s="106"/>
      <c r="ER178" s="106"/>
      <c r="ES178" s="106"/>
      <c r="ET178" s="106"/>
      <c r="EU178" s="106"/>
      <c r="EV178" s="106"/>
      <c r="EW178" s="106"/>
    </row>
  </sheetData>
  <autoFilter ref="A3:Q3" xr:uid="{63D769A4-F170-43C7-993A-F8F627FBD9E8}"/>
  <mergeCells count="1">
    <mergeCell ref="N2:P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EBF79-FACE-4833-BC37-70D8DC78794C}">
  <dimension ref="A1:BB159"/>
  <sheetViews>
    <sheetView zoomScale="80" zoomScaleNormal="80" zoomScaleSheetLayoutView="80" workbookViewId="0">
      <pane ySplit="3" topLeftCell="A4" activePane="bottomLeft" state="frozen"/>
      <selection activeCell="F157" sqref="F157"/>
      <selection pane="bottomLeft" activeCell="K50" sqref="K50"/>
    </sheetView>
  </sheetViews>
  <sheetFormatPr defaultRowHeight="15" x14ac:dyDescent="0.25"/>
  <cols>
    <col min="1" max="1" width="10.77734375" customWidth="1"/>
    <col min="2" max="2" width="18.77734375" customWidth="1"/>
    <col min="3" max="3" width="34.77734375" customWidth="1"/>
    <col min="4" max="5" width="13.77734375" customWidth="1"/>
    <col min="6" max="6" width="40.77734375" customWidth="1"/>
    <col min="7" max="7" width="16.77734375" style="6" customWidth="1"/>
    <col min="8" max="9" width="14.77734375" style="6" customWidth="1"/>
    <col min="10" max="10" width="13.77734375" style="7" customWidth="1"/>
    <col min="11" max="11" width="24.77734375" style="6" customWidth="1"/>
    <col min="12" max="12" width="13.6640625" style="4" bestFit="1" customWidth="1"/>
  </cols>
  <sheetData>
    <row r="1" spans="1:54" ht="27.95" customHeight="1" x14ac:dyDescent="0.25">
      <c r="A1" s="35" t="s">
        <v>464</v>
      </c>
      <c r="B1" s="63"/>
      <c r="C1" s="63"/>
      <c r="D1" s="63"/>
      <c r="E1" s="63"/>
      <c r="F1" s="63"/>
      <c r="G1" s="227">
        <f>SUM(G4:G52)*1000</f>
        <v>2572491632</v>
      </c>
      <c r="H1" s="227">
        <f>SUM(H4:H52)*1000</f>
        <v>2497476775.0000005</v>
      </c>
      <c r="I1" s="227">
        <f>SUM(I4:I52)*1000</f>
        <v>6045644405.999999</v>
      </c>
      <c r="J1" s="227"/>
      <c r="K1" s="227">
        <f>SUM(K4:K52)</f>
        <v>739.73470690189288</v>
      </c>
      <c r="L1" s="220"/>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row>
    <row r="2" spans="1:54" ht="30" customHeight="1" x14ac:dyDescent="0.25">
      <c r="A2" s="63"/>
      <c r="B2" s="63"/>
      <c r="C2" s="63"/>
      <c r="D2" s="63"/>
      <c r="E2" s="63"/>
      <c r="F2" s="63"/>
      <c r="G2" s="63"/>
      <c r="H2" s="63"/>
      <c r="I2" s="63"/>
      <c r="J2" s="63"/>
      <c r="K2" s="229" t="s">
        <v>131</v>
      </c>
      <c r="L2" s="22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row>
    <row r="3" spans="1:54" s="36" customFormat="1" ht="60" customHeight="1" thickBot="1" x14ac:dyDescent="0.3">
      <c r="A3" s="39" t="s">
        <v>126</v>
      </c>
      <c r="B3" s="39" t="s">
        <v>127</v>
      </c>
      <c r="C3" s="39" t="s">
        <v>128</v>
      </c>
      <c r="D3" s="39" t="s">
        <v>129</v>
      </c>
      <c r="E3" s="54" t="s">
        <v>460</v>
      </c>
      <c r="F3" s="39" t="s">
        <v>130</v>
      </c>
      <c r="G3" s="54" t="s">
        <v>541</v>
      </c>
      <c r="H3" s="194" t="s">
        <v>132</v>
      </c>
      <c r="I3" s="54" t="s">
        <v>461</v>
      </c>
      <c r="J3" s="54" t="s">
        <v>462</v>
      </c>
      <c r="K3" s="54" t="s">
        <v>463</v>
      </c>
      <c r="L3" s="63" t="s">
        <v>936</v>
      </c>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row>
    <row r="4" spans="1:54" ht="75" x14ac:dyDescent="0.25">
      <c r="A4" s="19">
        <v>1019</v>
      </c>
      <c r="B4" s="8" t="s">
        <v>465</v>
      </c>
      <c r="C4" s="8" t="s">
        <v>466</v>
      </c>
      <c r="D4" s="18">
        <v>2016</v>
      </c>
      <c r="E4" s="18" t="s">
        <v>49</v>
      </c>
      <c r="F4" s="88" t="s">
        <v>467</v>
      </c>
      <c r="G4" s="212">
        <v>24650</v>
      </c>
      <c r="H4" s="212">
        <v>12447.24</v>
      </c>
      <c r="I4" s="212">
        <v>64500</v>
      </c>
      <c r="J4" s="230">
        <f>H4/I4</f>
        <v>0.19298046511627906</v>
      </c>
      <c r="K4" s="231" t="s">
        <v>30</v>
      </c>
      <c r="L4" s="2" t="s">
        <v>958</v>
      </c>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row>
    <row r="5" spans="1:54" ht="45" x14ac:dyDescent="0.25">
      <c r="A5" s="12">
        <v>1023</v>
      </c>
      <c r="B5" s="2" t="s">
        <v>468</v>
      </c>
      <c r="C5" s="2" t="s">
        <v>296</v>
      </c>
      <c r="D5" s="45">
        <v>2016</v>
      </c>
      <c r="E5" s="2" t="s">
        <v>34</v>
      </c>
      <c r="F5" s="291" t="s">
        <v>469</v>
      </c>
      <c r="G5" s="202">
        <v>480</v>
      </c>
      <c r="H5" s="202">
        <v>399.99900000000002</v>
      </c>
      <c r="I5" s="202">
        <v>480</v>
      </c>
      <c r="J5" s="230">
        <f>H5/I5</f>
        <v>0.83333125000000008</v>
      </c>
      <c r="K5" s="231" t="s">
        <v>30</v>
      </c>
      <c r="L5" s="2" t="s">
        <v>959</v>
      </c>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row>
    <row r="6" spans="1:54" ht="45" x14ac:dyDescent="0.25">
      <c r="A6" s="12">
        <v>1046</v>
      </c>
      <c r="B6" s="2" t="s">
        <v>405</v>
      </c>
      <c r="C6" s="2" t="s">
        <v>470</v>
      </c>
      <c r="D6" s="2">
        <v>2014</v>
      </c>
      <c r="E6" s="2">
        <v>2014</v>
      </c>
      <c r="F6" s="291" t="s">
        <v>471</v>
      </c>
      <c r="G6" s="212">
        <v>8509</v>
      </c>
      <c r="H6" s="212">
        <v>7993.3029999999999</v>
      </c>
      <c r="I6" s="212">
        <v>8700</v>
      </c>
      <c r="J6" s="230">
        <f t="shared" ref="J6:J16" si="0">H6/I6</f>
        <v>0.91877045977011496</v>
      </c>
      <c r="K6" s="231" t="s">
        <v>30</v>
      </c>
      <c r="L6" s="2" t="s">
        <v>958</v>
      </c>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row>
    <row r="7" spans="1:54" ht="30" x14ac:dyDescent="0.25">
      <c r="A7" s="12">
        <v>1047</v>
      </c>
      <c r="B7" s="2" t="s">
        <v>405</v>
      </c>
      <c r="C7" s="2" t="s">
        <v>472</v>
      </c>
      <c r="D7" s="2">
        <v>2014</v>
      </c>
      <c r="E7" s="2">
        <v>2014</v>
      </c>
      <c r="F7" s="291" t="s">
        <v>473</v>
      </c>
      <c r="G7" s="212">
        <v>7290</v>
      </c>
      <c r="H7" s="212">
        <v>6848.1819999999998</v>
      </c>
      <c r="I7" s="212">
        <v>7300</v>
      </c>
      <c r="J7" s="230">
        <f t="shared" si="0"/>
        <v>0.93810712328767121</v>
      </c>
      <c r="K7" s="232">
        <v>25.708825413537017</v>
      </c>
      <c r="L7" s="2" t="s">
        <v>958</v>
      </c>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row>
    <row r="8" spans="1:54" ht="75" x14ac:dyDescent="0.25">
      <c r="A8" s="19">
        <v>1049</v>
      </c>
      <c r="B8" s="2" t="s">
        <v>474</v>
      </c>
      <c r="C8" s="2" t="s">
        <v>475</v>
      </c>
      <c r="D8" s="18">
        <v>2016</v>
      </c>
      <c r="E8" s="18" t="s">
        <v>34</v>
      </c>
      <c r="F8" s="291" t="s">
        <v>467</v>
      </c>
      <c r="G8" s="212">
        <v>499</v>
      </c>
      <c r="H8" s="212">
        <v>415.83199999999999</v>
      </c>
      <c r="I8" s="212">
        <v>1050</v>
      </c>
      <c r="J8" s="230">
        <f t="shared" si="0"/>
        <v>0.39603047619047621</v>
      </c>
      <c r="K8" s="231" t="s">
        <v>30</v>
      </c>
      <c r="L8" s="2" t="s">
        <v>958</v>
      </c>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row>
    <row r="9" spans="1:54" ht="45" x14ac:dyDescent="0.25">
      <c r="A9" s="12">
        <v>1103</v>
      </c>
      <c r="B9" s="2" t="s">
        <v>272</v>
      </c>
      <c r="C9" s="2" t="s">
        <v>476</v>
      </c>
      <c r="D9" s="2">
        <v>2017</v>
      </c>
      <c r="E9" s="2" t="s">
        <v>41</v>
      </c>
      <c r="F9" s="88" t="s">
        <v>477</v>
      </c>
      <c r="G9" s="202">
        <v>150</v>
      </c>
      <c r="H9" s="202">
        <v>127.5</v>
      </c>
      <c r="I9" s="202">
        <v>150</v>
      </c>
      <c r="J9" s="230">
        <f t="shared" si="0"/>
        <v>0.85</v>
      </c>
      <c r="K9" s="233">
        <v>1.7</v>
      </c>
      <c r="L9" s="2" t="s">
        <v>959</v>
      </c>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row>
    <row r="10" spans="1:54" ht="90" x14ac:dyDescent="0.25">
      <c r="A10" s="19">
        <v>1104</v>
      </c>
      <c r="B10" s="16" t="s">
        <v>272</v>
      </c>
      <c r="C10" s="2" t="s">
        <v>478</v>
      </c>
      <c r="D10" s="18">
        <v>2018</v>
      </c>
      <c r="E10" s="18" t="s">
        <v>39</v>
      </c>
      <c r="F10" s="85" t="s">
        <v>479</v>
      </c>
      <c r="G10" s="212">
        <v>10800</v>
      </c>
      <c r="H10" s="212">
        <v>9374.9930000000004</v>
      </c>
      <c r="I10" s="212">
        <v>11500</v>
      </c>
      <c r="J10" s="230">
        <f t="shared" si="0"/>
        <v>0.81521678260869568</v>
      </c>
      <c r="K10" s="231" t="s">
        <v>30</v>
      </c>
      <c r="L10" s="2" t="s">
        <v>958</v>
      </c>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row>
    <row r="11" spans="1:54" ht="45" x14ac:dyDescent="0.25">
      <c r="A11" s="19">
        <v>1126</v>
      </c>
      <c r="B11" s="2" t="s">
        <v>226</v>
      </c>
      <c r="C11" s="2" t="s">
        <v>480</v>
      </c>
      <c r="D11" s="18">
        <v>2017</v>
      </c>
      <c r="E11" s="18">
        <v>2018</v>
      </c>
      <c r="F11" s="291" t="s">
        <v>481</v>
      </c>
      <c r="G11" s="212">
        <v>16484</v>
      </c>
      <c r="H11" s="212">
        <v>14971.09</v>
      </c>
      <c r="I11" s="212">
        <v>18500</v>
      </c>
      <c r="J11" s="230">
        <f t="shared" si="0"/>
        <v>0.8092481081081081</v>
      </c>
      <c r="K11" s="231" t="s">
        <v>30</v>
      </c>
      <c r="L11" s="2" t="s">
        <v>958</v>
      </c>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row>
    <row r="12" spans="1:54" ht="60" x14ac:dyDescent="0.25">
      <c r="A12" s="19">
        <v>1127</v>
      </c>
      <c r="B12" s="2" t="s">
        <v>226</v>
      </c>
      <c r="C12" s="2" t="s">
        <v>482</v>
      </c>
      <c r="D12" s="18">
        <v>2017</v>
      </c>
      <c r="E12" s="18">
        <v>2017</v>
      </c>
      <c r="F12" s="291" t="s">
        <v>483</v>
      </c>
      <c r="G12" s="212">
        <v>8861</v>
      </c>
      <c r="H12" s="212">
        <v>7876.6549999999997</v>
      </c>
      <c r="I12" s="212">
        <v>9600</v>
      </c>
      <c r="J12" s="230">
        <f t="shared" si="0"/>
        <v>0.82048489583333328</v>
      </c>
      <c r="K12" s="231">
        <v>213.3260711655557</v>
      </c>
      <c r="L12" s="2" t="s">
        <v>958</v>
      </c>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row>
    <row r="13" spans="1:54" ht="30" x14ac:dyDescent="0.25">
      <c r="A13" s="19">
        <v>1131</v>
      </c>
      <c r="B13" s="2" t="s">
        <v>14</v>
      </c>
      <c r="C13" s="2" t="s">
        <v>484</v>
      </c>
      <c r="D13" s="18">
        <v>2017</v>
      </c>
      <c r="E13" s="18" t="s">
        <v>36</v>
      </c>
      <c r="F13" s="291" t="s">
        <v>485</v>
      </c>
      <c r="G13" s="212">
        <v>2642</v>
      </c>
      <c r="H13" s="212">
        <v>1585.2</v>
      </c>
      <c r="I13" s="212">
        <v>8158</v>
      </c>
      <c r="J13" s="230">
        <f t="shared" si="0"/>
        <v>0.19431233145378771</v>
      </c>
      <c r="K13" s="231" t="s">
        <v>30</v>
      </c>
      <c r="L13" s="2" t="s">
        <v>958</v>
      </c>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row>
    <row r="14" spans="1:54" ht="45" x14ac:dyDescent="0.25">
      <c r="A14" s="19">
        <v>1141</v>
      </c>
      <c r="B14" s="2" t="s">
        <v>249</v>
      </c>
      <c r="C14" s="2" t="s">
        <v>486</v>
      </c>
      <c r="D14" s="18">
        <v>2018</v>
      </c>
      <c r="E14" s="18">
        <v>2018</v>
      </c>
      <c r="F14" s="92" t="s">
        <v>487</v>
      </c>
      <c r="G14" s="234">
        <v>320</v>
      </c>
      <c r="H14" s="234">
        <v>288</v>
      </c>
      <c r="I14" s="235">
        <v>400</v>
      </c>
      <c r="J14" s="230">
        <f t="shared" si="0"/>
        <v>0.72</v>
      </c>
      <c r="K14" s="231" t="s">
        <v>30</v>
      </c>
      <c r="L14" s="2" t="s">
        <v>958</v>
      </c>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row>
    <row r="15" spans="1:54" ht="60" x14ac:dyDescent="0.25">
      <c r="A15" s="19">
        <v>1171</v>
      </c>
      <c r="B15" s="16" t="s">
        <v>290</v>
      </c>
      <c r="C15" s="2" t="s">
        <v>488</v>
      </c>
      <c r="D15" s="18">
        <v>2018</v>
      </c>
      <c r="E15" s="18">
        <v>2018</v>
      </c>
      <c r="F15" s="291" t="s">
        <v>489</v>
      </c>
      <c r="G15" s="212">
        <v>25000</v>
      </c>
      <c r="H15" s="212">
        <v>22499.993999999999</v>
      </c>
      <c r="I15" s="212">
        <v>43000</v>
      </c>
      <c r="J15" s="230">
        <f t="shared" si="0"/>
        <v>0.52325567441860465</v>
      </c>
      <c r="K15" s="231" t="s">
        <v>30</v>
      </c>
      <c r="L15" s="2" t="s">
        <v>958</v>
      </c>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row>
    <row r="16" spans="1:54" ht="60" x14ac:dyDescent="0.25">
      <c r="A16" s="19">
        <v>1175</v>
      </c>
      <c r="B16" s="16" t="s">
        <v>13</v>
      </c>
      <c r="C16" s="2" t="s">
        <v>490</v>
      </c>
      <c r="D16" s="18">
        <v>2018</v>
      </c>
      <c r="E16" s="18" t="s">
        <v>35</v>
      </c>
      <c r="F16" s="291" t="s">
        <v>491</v>
      </c>
      <c r="G16" s="212">
        <v>15333.4</v>
      </c>
      <c r="H16" s="212">
        <v>7359.78</v>
      </c>
      <c r="I16" s="212">
        <v>26833.4</v>
      </c>
      <c r="J16" s="230">
        <f t="shared" si="0"/>
        <v>0.27427683409482212</v>
      </c>
      <c r="K16" s="231" t="s">
        <v>30</v>
      </c>
      <c r="L16" s="2" t="s">
        <v>958</v>
      </c>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row>
    <row r="17" spans="1:54" ht="45" x14ac:dyDescent="0.25">
      <c r="A17" s="19">
        <v>1178</v>
      </c>
      <c r="B17" s="16" t="s">
        <v>293</v>
      </c>
      <c r="C17" s="2" t="s">
        <v>492</v>
      </c>
      <c r="D17" s="18">
        <v>2018</v>
      </c>
      <c r="E17" s="18">
        <v>2018</v>
      </c>
      <c r="F17" s="291" t="s">
        <v>493</v>
      </c>
      <c r="G17" s="212">
        <v>1367</v>
      </c>
      <c r="H17" s="204">
        <v>1256.162</v>
      </c>
      <c r="I17" s="204">
        <v>1500</v>
      </c>
      <c r="J17" s="230">
        <f>H17/I17</f>
        <v>0.83744133333333337</v>
      </c>
      <c r="K17" s="231" t="s">
        <v>30</v>
      </c>
      <c r="L17" s="2" t="s">
        <v>958</v>
      </c>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row>
    <row r="18" spans="1:54" ht="45" x14ac:dyDescent="0.25">
      <c r="A18" s="19">
        <v>1179</v>
      </c>
      <c r="B18" s="16" t="s">
        <v>293</v>
      </c>
      <c r="C18" s="2" t="s">
        <v>494</v>
      </c>
      <c r="D18" s="18">
        <v>2018</v>
      </c>
      <c r="E18" s="18" t="s">
        <v>44</v>
      </c>
      <c r="F18" s="85" t="s">
        <v>495</v>
      </c>
      <c r="G18" s="212">
        <v>640</v>
      </c>
      <c r="H18" s="212">
        <v>588.10799999999995</v>
      </c>
      <c r="I18" s="212">
        <v>2400</v>
      </c>
      <c r="J18" s="230">
        <f t="shared" ref="J18:J52" si="1">H18/I18</f>
        <v>0.24504499999999999</v>
      </c>
      <c r="K18" s="231" t="s">
        <v>30</v>
      </c>
      <c r="L18" s="2" t="s">
        <v>958</v>
      </c>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row>
    <row r="19" spans="1:54" ht="30" x14ac:dyDescent="0.25">
      <c r="A19" s="19">
        <v>1180</v>
      </c>
      <c r="B19" s="16" t="s">
        <v>293</v>
      </c>
      <c r="C19" s="2" t="s">
        <v>486</v>
      </c>
      <c r="D19" s="18">
        <v>2018</v>
      </c>
      <c r="E19" s="18" t="s">
        <v>35</v>
      </c>
      <c r="F19" s="291" t="s">
        <v>496</v>
      </c>
      <c r="G19" s="212">
        <v>800</v>
      </c>
      <c r="H19" s="212">
        <v>735.13499999999999</v>
      </c>
      <c r="I19" s="212">
        <v>1400</v>
      </c>
      <c r="J19" s="230">
        <f t="shared" si="1"/>
        <v>0.52509642857142858</v>
      </c>
      <c r="K19" s="231" t="s">
        <v>30</v>
      </c>
      <c r="L19" s="2" t="s">
        <v>958</v>
      </c>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row>
    <row r="20" spans="1:54" ht="60" x14ac:dyDescent="0.25">
      <c r="A20" s="12">
        <v>1189</v>
      </c>
      <c r="B20" s="2" t="s">
        <v>298</v>
      </c>
      <c r="C20" s="2" t="s">
        <v>497</v>
      </c>
      <c r="D20" s="12">
        <v>2019</v>
      </c>
      <c r="E20" s="2" t="s">
        <v>35</v>
      </c>
      <c r="F20" s="90" t="s">
        <v>498</v>
      </c>
      <c r="G20" s="202">
        <v>33000</v>
      </c>
      <c r="H20" s="202">
        <v>29600</v>
      </c>
      <c r="I20" s="202">
        <v>33000</v>
      </c>
      <c r="J20" s="230">
        <f t="shared" si="1"/>
        <v>0.89696969696969697</v>
      </c>
      <c r="K20" s="231" t="s">
        <v>30</v>
      </c>
      <c r="L20" s="2" t="s">
        <v>959</v>
      </c>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row>
    <row r="21" spans="1:54" ht="75" x14ac:dyDescent="0.25">
      <c r="A21" s="19">
        <v>1190</v>
      </c>
      <c r="B21" s="2" t="s">
        <v>298</v>
      </c>
      <c r="C21" s="2" t="s">
        <v>499</v>
      </c>
      <c r="D21" s="18">
        <v>2019</v>
      </c>
      <c r="E21" s="18">
        <v>2019</v>
      </c>
      <c r="F21" s="293" t="s">
        <v>500</v>
      </c>
      <c r="G21" s="199">
        <v>27200</v>
      </c>
      <c r="H21" s="199">
        <v>24853.332999999999</v>
      </c>
      <c r="I21" s="202">
        <v>27200</v>
      </c>
      <c r="J21" s="230">
        <f t="shared" si="1"/>
        <v>0.91372547794117642</v>
      </c>
      <c r="K21" s="233">
        <v>92.391352573703102</v>
      </c>
      <c r="L21" s="2" t="s">
        <v>959</v>
      </c>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row>
    <row r="22" spans="1:54" ht="90" x14ac:dyDescent="0.25">
      <c r="A22" s="19">
        <v>1204</v>
      </c>
      <c r="B22" s="2" t="s">
        <v>5</v>
      </c>
      <c r="C22" s="2" t="s">
        <v>501</v>
      </c>
      <c r="D22" s="18">
        <v>2019</v>
      </c>
      <c r="E22" s="18">
        <v>2018</v>
      </c>
      <c r="F22" s="279" t="s">
        <v>502</v>
      </c>
      <c r="G22" s="199">
        <v>1678</v>
      </c>
      <c r="H22" s="199">
        <v>1598.098</v>
      </c>
      <c r="I22" s="202">
        <v>8390</v>
      </c>
      <c r="J22" s="230">
        <f t="shared" si="1"/>
        <v>0.19047651966626936</v>
      </c>
      <c r="K22" s="231" t="s">
        <v>30</v>
      </c>
      <c r="L22" s="2" t="s">
        <v>958</v>
      </c>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row>
    <row r="23" spans="1:54" ht="75" x14ac:dyDescent="0.25">
      <c r="A23" s="19">
        <v>1217</v>
      </c>
      <c r="B23" s="2" t="s">
        <v>12</v>
      </c>
      <c r="C23" s="2" t="s">
        <v>503</v>
      </c>
      <c r="D23" s="18">
        <v>2020</v>
      </c>
      <c r="E23" s="18">
        <v>2019</v>
      </c>
      <c r="F23" s="95" t="s">
        <v>504</v>
      </c>
      <c r="G23" s="199">
        <v>35400.483999999997</v>
      </c>
      <c r="H23" s="199">
        <v>31331.967000000001</v>
      </c>
      <c r="I23" s="202">
        <v>40530</v>
      </c>
      <c r="J23" s="230">
        <f t="shared" si="1"/>
        <v>0.7730561806069578</v>
      </c>
      <c r="K23" s="231" t="s">
        <v>30</v>
      </c>
      <c r="L23" s="2" t="s">
        <v>958</v>
      </c>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row>
    <row r="24" spans="1:54" ht="75" x14ac:dyDescent="0.25">
      <c r="A24" s="19">
        <v>1232</v>
      </c>
      <c r="B24" s="2" t="s">
        <v>2</v>
      </c>
      <c r="C24" s="2" t="s">
        <v>505</v>
      </c>
      <c r="D24" s="18">
        <v>2019</v>
      </c>
      <c r="E24" s="18" t="s">
        <v>31</v>
      </c>
      <c r="F24" s="288" t="s">
        <v>506</v>
      </c>
      <c r="G24" s="199">
        <v>81700</v>
      </c>
      <c r="H24" s="199">
        <v>79347.054000000004</v>
      </c>
      <c r="I24" s="202">
        <v>100000</v>
      </c>
      <c r="J24" s="230">
        <f t="shared" si="1"/>
        <v>0.79347054000000006</v>
      </c>
      <c r="K24" s="231">
        <v>319.88764820099993</v>
      </c>
      <c r="L24" s="2" t="s">
        <v>958</v>
      </c>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row>
    <row r="25" spans="1:54" ht="75" x14ac:dyDescent="0.25">
      <c r="A25" s="2">
        <v>1234</v>
      </c>
      <c r="B25" s="2" t="s">
        <v>298</v>
      </c>
      <c r="C25" s="2" t="s">
        <v>507</v>
      </c>
      <c r="D25" s="2">
        <v>2019</v>
      </c>
      <c r="E25" s="2" t="s">
        <v>39</v>
      </c>
      <c r="F25" s="279" t="s">
        <v>508</v>
      </c>
      <c r="G25" s="236">
        <v>114900</v>
      </c>
      <c r="H25" s="236">
        <v>107239.999</v>
      </c>
      <c r="I25" s="236">
        <v>167000</v>
      </c>
      <c r="J25" s="230">
        <f t="shared" si="1"/>
        <v>0.64215568263473055</v>
      </c>
      <c r="K25" s="237" t="s">
        <v>30</v>
      </c>
      <c r="L25" s="2" t="s">
        <v>958</v>
      </c>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row>
    <row r="26" spans="1:54" ht="45" x14ac:dyDescent="0.25">
      <c r="A26" s="19">
        <v>1245</v>
      </c>
      <c r="B26" s="18" t="s">
        <v>509</v>
      </c>
      <c r="C26" s="2" t="s">
        <v>510</v>
      </c>
      <c r="D26" s="18">
        <v>2019</v>
      </c>
      <c r="E26" s="18">
        <v>2019</v>
      </c>
      <c r="F26" s="279" t="s">
        <v>511</v>
      </c>
      <c r="G26" s="199">
        <v>300</v>
      </c>
      <c r="H26" s="199">
        <v>283.33300000000003</v>
      </c>
      <c r="I26" s="199">
        <v>500</v>
      </c>
      <c r="J26" s="230">
        <f t="shared" si="1"/>
        <v>0.566666</v>
      </c>
      <c r="K26" s="231" t="s">
        <v>30</v>
      </c>
      <c r="L26" s="2" t="s">
        <v>958</v>
      </c>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row>
    <row r="27" spans="1:54" ht="75" x14ac:dyDescent="0.25">
      <c r="A27" s="19">
        <v>1248</v>
      </c>
      <c r="B27" s="2" t="s">
        <v>283</v>
      </c>
      <c r="C27" s="2" t="s">
        <v>512</v>
      </c>
      <c r="D27" s="18">
        <v>2019</v>
      </c>
      <c r="E27" s="18">
        <v>2020</v>
      </c>
      <c r="F27" s="279" t="s">
        <v>513</v>
      </c>
      <c r="G27" s="199">
        <v>1060000</v>
      </c>
      <c r="H27" s="199">
        <v>1060000</v>
      </c>
      <c r="I27" s="202">
        <v>1060000</v>
      </c>
      <c r="J27" s="230">
        <f t="shared" si="1"/>
        <v>1</v>
      </c>
      <c r="K27" s="231" t="s">
        <v>30</v>
      </c>
      <c r="L27" s="2" t="s">
        <v>958</v>
      </c>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row>
    <row r="28" spans="1:54" ht="60" x14ac:dyDescent="0.25">
      <c r="A28" s="19">
        <v>1258</v>
      </c>
      <c r="B28" s="2" t="s">
        <v>18</v>
      </c>
      <c r="C28" s="2" t="s">
        <v>514</v>
      </c>
      <c r="D28" s="18">
        <v>2017</v>
      </c>
      <c r="E28" s="18">
        <v>2017</v>
      </c>
      <c r="F28" s="92" t="s">
        <v>515</v>
      </c>
      <c r="G28" s="212">
        <v>27000</v>
      </c>
      <c r="H28" s="212">
        <v>5400</v>
      </c>
      <c r="I28" s="212">
        <v>27000</v>
      </c>
      <c r="J28" s="230">
        <f t="shared" si="1"/>
        <v>0.2</v>
      </c>
      <c r="K28" s="231" t="s">
        <v>30</v>
      </c>
      <c r="L28" s="2" t="s">
        <v>958</v>
      </c>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row>
    <row r="29" spans="1:54" ht="60" x14ac:dyDescent="0.25">
      <c r="A29" s="19">
        <v>1265</v>
      </c>
      <c r="B29" s="18" t="s">
        <v>249</v>
      </c>
      <c r="C29" s="19" t="s">
        <v>516</v>
      </c>
      <c r="D29" s="18">
        <v>2019</v>
      </c>
      <c r="E29" s="18">
        <v>2019</v>
      </c>
      <c r="F29" s="92" t="s">
        <v>517</v>
      </c>
      <c r="G29" s="236">
        <v>2000</v>
      </c>
      <c r="H29" s="236">
        <v>1866.6669999999999</v>
      </c>
      <c r="I29" s="236">
        <v>2000</v>
      </c>
      <c r="J29" s="230">
        <f t="shared" si="1"/>
        <v>0.93333349999999993</v>
      </c>
      <c r="K29" s="238">
        <v>5.6</v>
      </c>
      <c r="L29" s="2" t="s">
        <v>958</v>
      </c>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row>
    <row r="30" spans="1:54" ht="75" x14ac:dyDescent="0.25">
      <c r="A30" s="79">
        <v>1285</v>
      </c>
      <c r="B30" s="64" t="s">
        <v>12</v>
      </c>
      <c r="C30" s="64" t="s">
        <v>518</v>
      </c>
      <c r="D30" s="2">
        <v>2020</v>
      </c>
      <c r="E30" s="2" t="s">
        <v>35</v>
      </c>
      <c r="F30" s="85" t="s">
        <v>519</v>
      </c>
      <c r="G30" s="202">
        <v>2299.3000000000002</v>
      </c>
      <c r="H30" s="202">
        <v>2126.8510000000001</v>
      </c>
      <c r="I30" s="239">
        <v>11399.267</v>
      </c>
      <c r="J30" s="230">
        <f t="shared" si="1"/>
        <v>0.18657787382293969</v>
      </c>
      <c r="K30" s="233" t="s">
        <v>30</v>
      </c>
      <c r="L30" s="2" t="s">
        <v>958</v>
      </c>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row>
    <row r="31" spans="1:54" ht="75" x14ac:dyDescent="0.25">
      <c r="A31" s="79">
        <v>1286</v>
      </c>
      <c r="B31" s="64" t="s">
        <v>12</v>
      </c>
      <c r="C31" s="64" t="s">
        <v>520</v>
      </c>
      <c r="D31" s="2">
        <v>2020</v>
      </c>
      <c r="E31" s="2">
        <v>2020</v>
      </c>
      <c r="F31" s="85" t="s">
        <v>521</v>
      </c>
      <c r="G31" s="202">
        <v>300</v>
      </c>
      <c r="H31" s="202">
        <v>277.5</v>
      </c>
      <c r="I31" s="239">
        <v>340.8</v>
      </c>
      <c r="J31" s="230">
        <f t="shared" si="1"/>
        <v>0.81426056338028163</v>
      </c>
      <c r="K31" s="233">
        <v>4.6095255524680034</v>
      </c>
      <c r="L31" s="2" t="s">
        <v>958</v>
      </c>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row>
    <row r="32" spans="1:54" ht="90" x14ac:dyDescent="0.25">
      <c r="A32" s="79">
        <v>1287</v>
      </c>
      <c r="B32" s="64" t="s">
        <v>12</v>
      </c>
      <c r="C32" s="64" t="s">
        <v>522</v>
      </c>
      <c r="D32" s="2">
        <v>2021</v>
      </c>
      <c r="E32" s="2" t="s">
        <v>31</v>
      </c>
      <c r="F32" s="85" t="s">
        <v>523</v>
      </c>
      <c r="G32" s="202">
        <v>7240</v>
      </c>
      <c r="H32" s="202">
        <v>6970.9989999999998</v>
      </c>
      <c r="I32" s="239">
        <v>17500</v>
      </c>
      <c r="J32" s="230">
        <f t="shared" si="1"/>
        <v>0.3983428</v>
      </c>
      <c r="K32" s="233">
        <v>27.883995059941654</v>
      </c>
      <c r="L32" s="2" t="s">
        <v>958</v>
      </c>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row>
    <row r="33" spans="1:54" ht="45" x14ac:dyDescent="0.25">
      <c r="A33" s="79">
        <v>1288</v>
      </c>
      <c r="B33" s="64" t="s">
        <v>12</v>
      </c>
      <c r="C33" s="64" t="s">
        <v>524</v>
      </c>
      <c r="D33" s="2">
        <v>2020</v>
      </c>
      <c r="E33" s="2">
        <v>2020</v>
      </c>
      <c r="F33" s="85" t="s">
        <v>525</v>
      </c>
      <c r="G33" s="202">
        <v>730</v>
      </c>
      <c r="H33" s="202">
        <v>675.24900000000002</v>
      </c>
      <c r="I33" s="239">
        <v>730</v>
      </c>
      <c r="J33" s="230">
        <f t="shared" si="1"/>
        <v>0.92499863013698636</v>
      </c>
      <c r="K33" s="233">
        <v>11.765991074212765</v>
      </c>
      <c r="L33" s="2" t="s">
        <v>958</v>
      </c>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row>
    <row r="34" spans="1:54" ht="30" x14ac:dyDescent="0.25">
      <c r="A34" s="79">
        <v>1289</v>
      </c>
      <c r="B34" s="64" t="s">
        <v>12</v>
      </c>
      <c r="C34" s="64" t="s">
        <v>526</v>
      </c>
      <c r="D34" s="2">
        <v>2020</v>
      </c>
      <c r="E34" s="2">
        <v>2020</v>
      </c>
      <c r="F34" s="85" t="s">
        <v>527</v>
      </c>
      <c r="G34" s="202">
        <v>4800</v>
      </c>
      <c r="H34" s="202">
        <v>4439.9970000000003</v>
      </c>
      <c r="I34" s="239">
        <v>17500</v>
      </c>
      <c r="J34" s="230">
        <f t="shared" si="1"/>
        <v>0.25371411428571428</v>
      </c>
      <c r="K34" s="233" t="s">
        <v>30</v>
      </c>
      <c r="L34" s="2" t="s">
        <v>958</v>
      </c>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row>
    <row r="35" spans="1:54" ht="75" x14ac:dyDescent="0.25">
      <c r="A35" s="79">
        <v>1290</v>
      </c>
      <c r="B35" s="64" t="s">
        <v>12</v>
      </c>
      <c r="C35" s="64" t="s">
        <v>528</v>
      </c>
      <c r="D35" s="2">
        <v>2020</v>
      </c>
      <c r="E35" s="2" t="s">
        <v>31</v>
      </c>
      <c r="F35" s="85" t="s">
        <v>529</v>
      </c>
      <c r="G35" s="202">
        <v>182</v>
      </c>
      <c r="H35" s="202">
        <v>168.35</v>
      </c>
      <c r="I35" s="239">
        <v>7000</v>
      </c>
      <c r="J35" s="230">
        <f t="shared" si="1"/>
        <v>2.4049999999999998E-2</v>
      </c>
      <c r="K35" s="233" t="s">
        <v>30</v>
      </c>
      <c r="L35" s="2" t="s">
        <v>958</v>
      </c>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row>
    <row r="36" spans="1:54" ht="75" x14ac:dyDescent="0.25">
      <c r="A36" s="79">
        <v>1291</v>
      </c>
      <c r="B36" s="64" t="s">
        <v>12</v>
      </c>
      <c r="C36" s="64" t="s">
        <v>530</v>
      </c>
      <c r="D36" s="2">
        <v>2020</v>
      </c>
      <c r="E36" s="2" t="s">
        <v>93</v>
      </c>
      <c r="F36" s="85" t="s">
        <v>531</v>
      </c>
      <c r="G36" s="202">
        <v>7500</v>
      </c>
      <c r="H36" s="202">
        <v>6937.4949999999999</v>
      </c>
      <c r="I36" s="239">
        <v>7500</v>
      </c>
      <c r="J36" s="230">
        <f t="shared" si="1"/>
        <v>0.92499933333333328</v>
      </c>
      <c r="K36" s="233" t="s">
        <v>30</v>
      </c>
      <c r="L36" s="2" t="s">
        <v>959</v>
      </c>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row>
    <row r="37" spans="1:54" ht="75" x14ac:dyDescent="0.25">
      <c r="A37" s="79">
        <v>1292</v>
      </c>
      <c r="B37" s="64" t="s">
        <v>12</v>
      </c>
      <c r="C37" s="64" t="s">
        <v>532</v>
      </c>
      <c r="D37" s="2">
        <v>2020</v>
      </c>
      <c r="E37" s="2" t="s">
        <v>93</v>
      </c>
      <c r="F37" s="85" t="s">
        <v>531</v>
      </c>
      <c r="G37" s="202">
        <v>2834.4479999999999</v>
      </c>
      <c r="H37" s="202">
        <v>2621.8620000000001</v>
      </c>
      <c r="I37" s="202">
        <v>3284.7840000000001</v>
      </c>
      <c r="J37" s="230">
        <f t="shared" si="1"/>
        <v>0.79818399018017627</v>
      </c>
      <c r="K37" s="233" t="s">
        <v>30</v>
      </c>
      <c r="L37" s="2" t="s">
        <v>959</v>
      </c>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row>
    <row r="38" spans="1:54" ht="60" x14ac:dyDescent="0.25">
      <c r="A38" s="12">
        <v>1293</v>
      </c>
      <c r="B38" s="64" t="s">
        <v>348</v>
      </c>
      <c r="C38" s="64" t="s">
        <v>805</v>
      </c>
      <c r="D38" s="2">
        <v>2020</v>
      </c>
      <c r="E38" s="2">
        <v>2020</v>
      </c>
      <c r="F38" s="85" t="s">
        <v>533</v>
      </c>
      <c r="G38" s="202">
        <v>1000</v>
      </c>
      <c r="H38" s="202">
        <v>875</v>
      </c>
      <c r="I38" s="202">
        <v>1250</v>
      </c>
      <c r="J38" s="230">
        <f t="shared" si="1"/>
        <v>0.7</v>
      </c>
      <c r="K38" s="233" t="s">
        <v>30</v>
      </c>
      <c r="L38" s="2" t="s">
        <v>958</v>
      </c>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row>
    <row r="39" spans="1:54" ht="90" x14ac:dyDescent="0.25">
      <c r="A39" s="12">
        <v>1300</v>
      </c>
      <c r="B39" s="68" t="s">
        <v>153</v>
      </c>
      <c r="C39" s="64" t="s">
        <v>534</v>
      </c>
      <c r="D39" s="2">
        <v>2020</v>
      </c>
      <c r="E39" s="2" t="s">
        <v>94</v>
      </c>
      <c r="F39" s="85" t="s">
        <v>535</v>
      </c>
      <c r="G39" s="202">
        <v>9000</v>
      </c>
      <c r="H39" s="202">
        <v>8775</v>
      </c>
      <c r="I39" s="202">
        <v>70000</v>
      </c>
      <c r="J39" s="230">
        <f t="shared" si="1"/>
        <v>0.12535714285714286</v>
      </c>
      <c r="K39" s="233" t="s">
        <v>30</v>
      </c>
      <c r="L39" s="2" t="s">
        <v>958</v>
      </c>
      <c r="M39" s="160"/>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row>
    <row r="40" spans="1:54" ht="30" x14ac:dyDescent="0.25">
      <c r="A40" s="12">
        <v>1315</v>
      </c>
      <c r="B40" s="64" t="s">
        <v>536</v>
      </c>
      <c r="C40" s="64" t="s">
        <v>537</v>
      </c>
      <c r="D40" s="2">
        <v>2021</v>
      </c>
      <c r="E40" s="2" t="s">
        <v>32</v>
      </c>
      <c r="F40" s="85" t="s">
        <v>538</v>
      </c>
      <c r="G40" s="202">
        <v>2450</v>
      </c>
      <c r="H40" s="202">
        <v>2210</v>
      </c>
      <c r="I40" s="202">
        <v>2500</v>
      </c>
      <c r="J40" s="230">
        <f t="shared" si="1"/>
        <v>0.88400000000000001</v>
      </c>
      <c r="K40" s="237">
        <v>0.88400000000000001</v>
      </c>
      <c r="L40" s="2" t="s">
        <v>958</v>
      </c>
      <c r="M40" s="160"/>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row>
    <row r="41" spans="1:54" ht="60" x14ac:dyDescent="0.25">
      <c r="A41" s="2">
        <v>1320</v>
      </c>
      <c r="B41" s="2" t="s">
        <v>793</v>
      </c>
      <c r="C41" s="2" t="s">
        <v>524</v>
      </c>
      <c r="D41" s="2">
        <v>2021</v>
      </c>
      <c r="E41" s="2">
        <v>2020</v>
      </c>
      <c r="F41" s="90" t="s">
        <v>894</v>
      </c>
      <c r="G41" s="202">
        <v>500</v>
      </c>
      <c r="H41" s="202">
        <v>475</v>
      </c>
      <c r="I41" s="202">
        <v>625</v>
      </c>
      <c r="J41" s="240">
        <f t="shared" si="1"/>
        <v>0.76</v>
      </c>
      <c r="K41" s="233" t="s">
        <v>30</v>
      </c>
      <c r="L41" s="2" t="s">
        <v>958</v>
      </c>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row>
    <row r="42" spans="1:54" ht="75" x14ac:dyDescent="0.25">
      <c r="A42" s="2">
        <v>1330</v>
      </c>
      <c r="B42" s="2" t="s">
        <v>14</v>
      </c>
      <c r="C42" s="2" t="s">
        <v>484</v>
      </c>
      <c r="D42" s="2">
        <v>2021</v>
      </c>
      <c r="E42" s="2">
        <v>2020</v>
      </c>
      <c r="F42" s="90" t="s">
        <v>895</v>
      </c>
      <c r="G42" s="202">
        <v>7260</v>
      </c>
      <c r="H42" s="202">
        <v>6987.75</v>
      </c>
      <c r="I42" s="202">
        <v>7260</v>
      </c>
      <c r="J42" s="240">
        <f t="shared" si="1"/>
        <v>0.96250000000000002</v>
      </c>
      <c r="K42" s="233" t="s">
        <v>30</v>
      </c>
      <c r="L42" s="2" t="s">
        <v>958</v>
      </c>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row>
    <row r="43" spans="1:54" ht="31.5" customHeight="1" x14ac:dyDescent="0.25">
      <c r="A43" s="2">
        <v>1331</v>
      </c>
      <c r="B43" s="2" t="s">
        <v>763</v>
      </c>
      <c r="C43" s="2" t="s">
        <v>484</v>
      </c>
      <c r="D43" s="2">
        <v>2017</v>
      </c>
      <c r="E43" s="2">
        <v>2017</v>
      </c>
      <c r="F43" s="93" t="s">
        <v>937</v>
      </c>
      <c r="G43" s="202">
        <v>6400</v>
      </c>
      <c r="H43" s="202">
        <v>5120</v>
      </c>
      <c r="I43" s="202">
        <v>31855.154999999999</v>
      </c>
      <c r="J43" s="240">
        <f t="shared" si="1"/>
        <v>0.16072751804221327</v>
      </c>
      <c r="K43" s="233" t="s">
        <v>30</v>
      </c>
      <c r="L43" s="2" t="s">
        <v>958</v>
      </c>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row>
    <row r="44" spans="1:54" ht="30" x14ac:dyDescent="0.25">
      <c r="A44" s="2">
        <v>1339</v>
      </c>
      <c r="B44" s="2" t="s">
        <v>12</v>
      </c>
      <c r="C44" s="2" t="s">
        <v>806</v>
      </c>
      <c r="D44" s="2">
        <v>2021</v>
      </c>
      <c r="E44" s="2">
        <v>2021</v>
      </c>
      <c r="F44" s="90" t="s">
        <v>896</v>
      </c>
      <c r="G44" s="202">
        <v>300</v>
      </c>
      <c r="H44" s="202">
        <v>292.5</v>
      </c>
      <c r="I44" s="202">
        <v>300</v>
      </c>
      <c r="J44" s="240">
        <f t="shared" si="1"/>
        <v>0.97499999999999998</v>
      </c>
      <c r="K44" s="233">
        <v>0.4914</v>
      </c>
      <c r="L44" s="2" t="s">
        <v>958</v>
      </c>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row>
    <row r="45" spans="1:54" ht="75" x14ac:dyDescent="0.25">
      <c r="A45" s="2">
        <v>1360</v>
      </c>
      <c r="B45" s="2" t="s">
        <v>283</v>
      </c>
      <c r="C45" s="2" t="s">
        <v>807</v>
      </c>
      <c r="D45" s="2">
        <v>2021</v>
      </c>
      <c r="E45" s="2" t="s">
        <v>808</v>
      </c>
      <c r="F45" s="90" t="s">
        <v>897</v>
      </c>
      <c r="G45" s="202">
        <v>1000000</v>
      </c>
      <c r="H45" s="202">
        <v>1000000</v>
      </c>
      <c r="I45" s="202">
        <v>4165000</v>
      </c>
      <c r="J45" s="240">
        <f t="shared" si="1"/>
        <v>0.24009603841536614</v>
      </c>
      <c r="K45" s="233" t="s">
        <v>30</v>
      </c>
      <c r="L45" s="2" t="s">
        <v>958</v>
      </c>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row>
    <row r="46" spans="1:54" ht="60" x14ac:dyDescent="0.25">
      <c r="A46" s="2">
        <v>1364</v>
      </c>
      <c r="B46" s="2" t="s">
        <v>793</v>
      </c>
      <c r="C46" s="2" t="s">
        <v>809</v>
      </c>
      <c r="D46" s="2">
        <v>2021</v>
      </c>
      <c r="E46" s="2">
        <v>2021</v>
      </c>
      <c r="F46" s="90" t="s">
        <v>899</v>
      </c>
      <c r="G46" s="202">
        <v>2590</v>
      </c>
      <c r="H46" s="202">
        <v>2590</v>
      </c>
      <c r="I46" s="202">
        <v>3250</v>
      </c>
      <c r="J46" s="240">
        <f t="shared" si="1"/>
        <v>0.79692307692307696</v>
      </c>
      <c r="K46" s="233">
        <v>20.720000000000002</v>
      </c>
      <c r="L46" s="2" t="s">
        <v>958</v>
      </c>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row>
    <row r="47" spans="1:54" ht="60" x14ac:dyDescent="0.25">
      <c r="A47" s="2">
        <v>1365</v>
      </c>
      <c r="B47" s="2" t="s">
        <v>793</v>
      </c>
      <c r="C47" s="2" t="s">
        <v>810</v>
      </c>
      <c r="D47" s="2">
        <v>2021</v>
      </c>
      <c r="E47" s="2">
        <v>2021</v>
      </c>
      <c r="F47" s="90" t="s">
        <v>898</v>
      </c>
      <c r="G47" s="202">
        <v>1400</v>
      </c>
      <c r="H47" s="202">
        <v>1400</v>
      </c>
      <c r="I47" s="202">
        <v>3250</v>
      </c>
      <c r="J47" s="240">
        <f t="shared" si="1"/>
        <v>0.43076923076923079</v>
      </c>
      <c r="K47" s="233">
        <v>6.0307692307692307</v>
      </c>
      <c r="L47" s="2" t="s">
        <v>958</v>
      </c>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row>
    <row r="48" spans="1:54" ht="60" x14ac:dyDescent="0.25">
      <c r="A48" s="2">
        <v>1374</v>
      </c>
      <c r="B48" s="2" t="s">
        <v>249</v>
      </c>
      <c r="C48" s="2" t="s">
        <v>811</v>
      </c>
      <c r="D48" s="2">
        <v>2021</v>
      </c>
      <c r="E48" s="2">
        <v>2021</v>
      </c>
      <c r="F48" s="90" t="s">
        <v>900</v>
      </c>
      <c r="G48" s="202">
        <v>2000</v>
      </c>
      <c r="H48" s="202">
        <v>2000</v>
      </c>
      <c r="I48" s="202">
        <v>5760</v>
      </c>
      <c r="J48" s="240">
        <f t="shared" si="1"/>
        <v>0.34722222222222221</v>
      </c>
      <c r="K48" s="233">
        <v>5.2499999999999991</v>
      </c>
      <c r="L48" s="2" t="s">
        <v>958</v>
      </c>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row>
    <row r="49" spans="1:54" ht="75" x14ac:dyDescent="0.25">
      <c r="A49" s="2">
        <v>1383</v>
      </c>
      <c r="B49" s="2" t="s">
        <v>694</v>
      </c>
      <c r="C49" s="2" t="s">
        <v>805</v>
      </c>
      <c r="D49" s="2">
        <v>2021</v>
      </c>
      <c r="E49" s="2" t="s">
        <v>94</v>
      </c>
      <c r="F49" s="90" t="s">
        <v>901</v>
      </c>
      <c r="G49" s="202">
        <v>380</v>
      </c>
      <c r="H49" s="202">
        <v>380</v>
      </c>
      <c r="I49" s="202">
        <v>2588</v>
      </c>
      <c r="J49" s="240">
        <f t="shared" si="1"/>
        <v>0.14683153013910355</v>
      </c>
      <c r="K49" s="233" t="s">
        <v>30</v>
      </c>
      <c r="L49" s="2" t="s">
        <v>958</v>
      </c>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row>
    <row r="50" spans="1:54" ht="45" x14ac:dyDescent="0.25">
      <c r="A50" s="2">
        <v>1384</v>
      </c>
      <c r="B50" s="2" t="s">
        <v>694</v>
      </c>
      <c r="C50" s="2" t="s">
        <v>812</v>
      </c>
      <c r="D50" s="2">
        <v>2021</v>
      </c>
      <c r="E50" s="2">
        <v>2021</v>
      </c>
      <c r="F50" s="90" t="s">
        <v>902</v>
      </c>
      <c r="G50" s="202">
        <v>2222</v>
      </c>
      <c r="H50" s="202">
        <v>2222</v>
      </c>
      <c r="I50" s="202">
        <v>2410</v>
      </c>
      <c r="J50" s="240">
        <f t="shared" si="1"/>
        <v>0.92199170124481333</v>
      </c>
      <c r="K50" s="233">
        <v>3.4851286307053941</v>
      </c>
      <c r="L50" s="2" t="s">
        <v>958</v>
      </c>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row>
    <row r="51" spans="1:54" ht="30" x14ac:dyDescent="0.25">
      <c r="A51" s="83">
        <v>1395</v>
      </c>
      <c r="B51" s="83" t="s">
        <v>157</v>
      </c>
      <c r="C51" s="83" t="s">
        <v>486</v>
      </c>
      <c r="D51" s="83">
        <v>2021</v>
      </c>
      <c r="E51" s="83" t="s">
        <v>32</v>
      </c>
      <c r="F51" s="90" t="s">
        <v>938</v>
      </c>
      <c r="G51" s="241">
        <v>3600</v>
      </c>
      <c r="H51" s="241">
        <v>3199.2570000000001</v>
      </c>
      <c r="I51" s="241">
        <v>4500</v>
      </c>
      <c r="J51" s="242">
        <f t="shared" si="1"/>
        <v>0.71094599999999997</v>
      </c>
      <c r="K51" s="243" t="s">
        <v>30</v>
      </c>
      <c r="L51" s="2" t="s">
        <v>958</v>
      </c>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row>
    <row r="52" spans="1:54" ht="30" x14ac:dyDescent="0.25">
      <c r="A52" s="83">
        <v>1396</v>
      </c>
      <c r="B52" s="83" t="s">
        <v>157</v>
      </c>
      <c r="C52" s="83" t="s">
        <v>933</v>
      </c>
      <c r="D52" s="83">
        <v>2021</v>
      </c>
      <c r="E52" s="83" t="s">
        <v>102</v>
      </c>
      <c r="F52" s="90" t="s">
        <v>939</v>
      </c>
      <c r="G52" s="241">
        <v>500</v>
      </c>
      <c r="H52" s="244">
        <v>444.34100000000001</v>
      </c>
      <c r="I52" s="241">
        <v>8750</v>
      </c>
      <c r="J52" s="242">
        <f t="shared" si="1"/>
        <v>5.0781828571428572E-2</v>
      </c>
      <c r="K52" s="243" t="s">
        <v>30</v>
      </c>
      <c r="L52" s="2" t="s">
        <v>958</v>
      </c>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row>
    <row r="53" spans="1:54" x14ac:dyDescent="0.25">
      <c r="A53" s="106"/>
      <c r="B53" s="106"/>
      <c r="C53" s="106"/>
      <c r="D53" s="106"/>
      <c r="E53" s="106"/>
      <c r="F53" s="172"/>
      <c r="G53" s="167"/>
      <c r="H53" s="167"/>
      <c r="I53" s="167"/>
      <c r="J53" s="127"/>
      <c r="K53" s="167"/>
      <c r="L53" s="117"/>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row>
    <row r="54" spans="1:54" x14ac:dyDescent="0.25">
      <c r="A54" s="106"/>
      <c r="B54" s="106"/>
      <c r="C54" s="106"/>
      <c r="D54" s="106"/>
      <c r="E54" s="106"/>
      <c r="F54" s="172"/>
      <c r="G54" s="167"/>
      <c r="H54" s="167"/>
      <c r="I54" s="167"/>
      <c r="J54" s="127"/>
      <c r="K54" s="167"/>
      <c r="L54" s="117"/>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row>
    <row r="55" spans="1:54" x14ac:dyDescent="0.25">
      <c r="A55" s="106"/>
      <c r="B55" s="106"/>
      <c r="C55" s="106"/>
      <c r="D55" s="106"/>
      <c r="E55" s="106"/>
      <c r="F55" s="172"/>
      <c r="G55" s="167"/>
      <c r="H55" s="167"/>
      <c r="I55" s="167"/>
      <c r="J55" s="127"/>
      <c r="K55" s="167"/>
      <c r="L55" s="117"/>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row>
    <row r="56" spans="1:54" x14ac:dyDescent="0.25">
      <c r="A56" s="106"/>
      <c r="B56" s="106"/>
      <c r="C56" s="106"/>
      <c r="D56" s="106"/>
      <c r="E56" s="106"/>
      <c r="F56" s="172"/>
      <c r="G56" s="167"/>
      <c r="H56" s="167"/>
      <c r="I56" s="167"/>
      <c r="J56" s="127"/>
      <c r="K56" s="167"/>
      <c r="L56" s="117"/>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row>
    <row r="57" spans="1:54" x14ac:dyDescent="0.25">
      <c r="A57" s="106"/>
      <c r="B57" s="106"/>
      <c r="C57" s="106"/>
      <c r="D57" s="106"/>
      <c r="E57" s="106"/>
      <c r="F57" s="172"/>
      <c r="G57" s="167"/>
      <c r="H57" s="167"/>
      <c r="I57" s="167"/>
      <c r="J57" s="127"/>
      <c r="K57" s="167"/>
      <c r="L57" s="117"/>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row>
    <row r="58" spans="1:54" x14ac:dyDescent="0.25">
      <c r="A58" s="106"/>
      <c r="B58" s="106"/>
      <c r="C58" s="106"/>
      <c r="D58" s="106"/>
      <c r="E58" s="106"/>
      <c r="F58" s="172"/>
      <c r="G58" s="167"/>
      <c r="H58" s="167"/>
      <c r="I58" s="167"/>
      <c r="J58" s="127"/>
      <c r="K58" s="167"/>
      <c r="L58" s="117"/>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row>
    <row r="59" spans="1:54" x14ac:dyDescent="0.25">
      <c r="A59" s="106"/>
      <c r="B59" s="106"/>
      <c r="C59" s="106"/>
      <c r="D59" s="106"/>
      <c r="E59" s="106"/>
      <c r="F59" s="172"/>
      <c r="G59" s="167"/>
      <c r="H59" s="167"/>
      <c r="I59" s="167"/>
      <c r="J59" s="127"/>
      <c r="K59" s="167"/>
      <c r="L59" s="117"/>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row>
    <row r="60" spans="1:54" x14ac:dyDescent="0.25">
      <c r="A60" s="106"/>
      <c r="B60" s="106"/>
      <c r="C60" s="106"/>
      <c r="D60" s="106"/>
      <c r="E60" s="106"/>
      <c r="F60" s="172"/>
      <c r="G60" s="167"/>
      <c r="H60" s="167"/>
      <c r="I60" s="167"/>
      <c r="J60" s="127"/>
      <c r="K60" s="167"/>
      <c r="L60" s="117"/>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row>
    <row r="61" spans="1:54" x14ac:dyDescent="0.25">
      <c r="A61" s="106"/>
      <c r="B61" s="106"/>
      <c r="C61" s="106"/>
      <c r="D61" s="106"/>
      <c r="E61" s="106"/>
      <c r="F61" s="172"/>
      <c r="G61" s="167"/>
      <c r="H61" s="167"/>
      <c r="I61" s="167"/>
      <c r="J61" s="127"/>
      <c r="K61" s="167"/>
      <c r="L61" s="117"/>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row>
    <row r="62" spans="1:54" x14ac:dyDescent="0.25">
      <c r="A62" s="106"/>
      <c r="B62" s="106"/>
      <c r="C62" s="106"/>
      <c r="D62" s="106"/>
      <c r="E62" s="106"/>
      <c r="F62" s="172"/>
      <c r="G62" s="167"/>
      <c r="H62" s="167"/>
      <c r="I62" s="167"/>
      <c r="J62" s="127"/>
      <c r="K62" s="167"/>
      <c r="L62" s="117"/>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row>
    <row r="63" spans="1:54" x14ac:dyDescent="0.25">
      <c r="A63" s="106"/>
      <c r="B63" s="106"/>
      <c r="C63" s="106"/>
      <c r="D63" s="106"/>
      <c r="E63" s="106"/>
      <c r="F63" s="172"/>
      <c r="G63" s="167"/>
      <c r="H63" s="167"/>
      <c r="I63" s="167"/>
      <c r="J63" s="127"/>
      <c r="K63" s="167"/>
      <c r="L63" s="117"/>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row>
    <row r="64" spans="1:54" x14ac:dyDescent="0.25">
      <c r="A64" s="106"/>
      <c r="B64" s="106"/>
      <c r="C64" s="106"/>
      <c r="D64" s="106"/>
      <c r="E64" s="106"/>
      <c r="F64" s="172"/>
      <c r="G64" s="167"/>
      <c r="H64" s="167"/>
      <c r="I64" s="167"/>
      <c r="J64" s="127"/>
      <c r="K64" s="167"/>
      <c r="L64" s="117"/>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row>
    <row r="65" spans="1:54" x14ac:dyDescent="0.25">
      <c r="A65" s="106"/>
      <c r="B65" s="106"/>
      <c r="C65" s="106"/>
      <c r="D65" s="106"/>
      <c r="E65" s="106"/>
      <c r="F65" s="172"/>
      <c r="G65" s="167"/>
      <c r="H65" s="167"/>
      <c r="I65" s="167"/>
      <c r="J65" s="127"/>
      <c r="K65" s="167"/>
      <c r="L65" s="117"/>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row>
    <row r="66" spans="1:54" x14ac:dyDescent="0.25">
      <c r="A66" s="106"/>
      <c r="B66" s="106"/>
      <c r="C66" s="106"/>
      <c r="D66" s="106"/>
      <c r="E66" s="106"/>
      <c r="F66" s="172"/>
      <c r="G66" s="167"/>
      <c r="H66" s="167"/>
      <c r="I66" s="167"/>
      <c r="J66" s="127"/>
      <c r="K66" s="167"/>
      <c r="L66" s="117"/>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row>
    <row r="67" spans="1:54" x14ac:dyDescent="0.25">
      <c r="A67" s="106"/>
      <c r="B67" s="106"/>
      <c r="C67" s="106"/>
      <c r="D67" s="106"/>
      <c r="E67" s="106"/>
      <c r="F67" s="172"/>
      <c r="G67" s="167"/>
      <c r="H67" s="167"/>
      <c r="I67" s="167"/>
      <c r="J67" s="127"/>
      <c r="K67" s="167"/>
      <c r="L67" s="117"/>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row>
    <row r="68" spans="1:54" x14ac:dyDescent="0.25">
      <c r="A68" s="106"/>
      <c r="B68" s="106"/>
      <c r="C68" s="106"/>
      <c r="D68" s="106"/>
      <c r="E68" s="106"/>
      <c r="F68" s="172"/>
      <c r="G68" s="167"/>
      <c r="H68" s="167"/>
      <c r="I68" s="167"/>
      <c r="J68" s="127"/>
      <c r="K68" s="167"/>
      <c r="L68" s="117"/>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row>
    <row r="69" spans="1:54" x14ac:dyDescent="0.25">
      <c r="A69" s="106"/>
      <c r="B69" s="106"/>
      <c r="C69" s="106"/>
      <c r="D69" s="106"/>
      <c r="E69" s="106"/>
      <c r="F69" s="172"/>
      <c r="G69" s="167"/>
      <c r="H69" s="167"/>
      <c r="I69" s="167"/>
      <c r="J69" s="127"/>
      <c r="K69" s="167"/>
      <c r="L69" s="117"/>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row>
    <row r="70" spans="1:54" x14ac:dyDescent="0.25">
      <c r="A70" s="106"/>
      <c r="B70" s="106"/>
      <c r="C70" s="106"/>
      <c r="D70" s="106"/>
      <c r="E70" s="106"/>
      <c r="F70" s="172"/>
      <c r="G70" s="167"/>
      <c r="H70" s="167"/>
      <c r="I70" s="167"/>
      <c r="J70" s="127"/>
      <c r="K70" s="167"/>
      <c r="L70" s="117"/>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row>
    <row r="71" spans="1:54" x14ac:dyDescent="0.25">
      <c r="A71" s="106"/>
      <c r="B71" s="106"/>
      <c r="C71" s="106"/>
      <c r="D71" s="106"/>
      <c r="E71" s="106"/>
      <c r="F71" s="172"/>
      <c r="G71" s="167"/>
      <c r="H71" s="167"/>
      <c r="I71" s="167"/>
      <c r="J71" s="127"/>
      <c r="K71" s="167"/>
      <c r="L71" s="117"/>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row>
    <row r="72" spans="1:54" x14ac:dyDescent="0.25">
      <c r="A72" s="106"/>
      <c r="B72" s="106"/>
      <c r="C72" s="106"/>
      <c r="D72" s="106"/>
      <c r="E72" s="106"/>
      <c r="F72" s="172"/>
      <c r="G72" s="167"/>
      <c r="H72" s="167"/>
      <c r="I72" s="167"/>
      <c r="J72" s="127"/>
      <c r="K72" s="167"/>
      <c r="L72" s="117"/>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row>
    <row r="73" spans="1:54" x14ac:dyDescent="0.25">
      <c r="A73" s="106"/>
      <c r="B73" s="106"/>
      <c r="C73" s="106"/>
      <c r="D73" s="106"/>
      <c r="E73" s="106"/>
      <c r="F73" s="172"/>
      <c r="G73" s="167"/>
      <c r="H73" s="167"/>
      <c r="I73" s="167"/>
      <c r="J73" s="127"/>
      <c r="K73" s="167"/>
      <c r="L73" s="117"/>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row>
    <row r="74" spans="1:54" x14ac:dyDescent="0.25">
      <c r="A74" s="106"/>
      <c r="B74" s="106"/>
      <c r="C74" s="106"/>
      <c r="D74" s="106"/>
      <c r="E74" s="106"/>
      <c r="F74" s="172"/>
      <c r="G74" s="167"/>
      <c r="H74" s="167"/>
      <c r="I74" s="167"/>
      <c r="J74" s="127"/>
      <c r="K74" s="167"/>
      <c r="L74" s="117"/>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row>
    <row r="75" spans="1:54" x14ac:dyDescent="0.25">
      <c r="A75" s="106"/>
      <c r="B75" s="106"/>
      <c r="C75" s="106"/>
      <c r="D75" s="106"/>
      <c r="E75" s="106"/>
      <c r="F75" s="172"/>
      <c r="G75" s="167"/>
      <c r="H75" s="167"/>
      <c r="I75" s="167"/>
      <c r="J75" s="127"/>
      <c r="K75" s="167"/>
      <c r="L75" s="117"/>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row>
    <row r="76" spans="1:54" x14ac:dyDescent="0.25">
      <c r="A76" s="106"/>
      <c r="B76" s="106"/>
      <c r="C76" s="106"/>
      <c r="D76" s="106"/>
      <c r="E76" s="106"/>
      <c r="F76" s="172"/>
      <c r="G76" s="167"/>
      <c r="H76" s="167"/>
      <c r="I76" s="167"/>
      <c r="J76" s="127"/>
      <c r="K76" s="167"/>
      <c r="L76" s="117"/>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row>
    <row r="77" spans="1:54" x14ac:dyDescent="0.25">
      <c r="A77" s="106"/>
      <c r="B77" s="106"/>
      <c r="C77" s="106"/>
      <c r="D77" s="106"/>
      <c r="E77" s="106"/>
      <c r="F77" s="172"/>
      <c r="G77" s="167"/>
      <c r="H77" s="167"/>
      <c r="I77" s="167"/>
      <c r="J77" s="127"/>
      <c r="K77" s="167"/>
      <c r="L77" s="117"/>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row>
    <row r="78" spans="1:54" x14ac:dyDescent="0.25">
      <c r="A78" s="106"/>
      <c r="B78" s="106"/>
      <c r="C78" s="106"/>
      <c r="D78" s="106"/>
      <c r="E78" s="106"/>
      <c r="F78" s="172"/>
      <c r="G78" s="167"/>
      <c r="H78" s="167"/>
      <c r="I78" s="167"/>
      <c r="J78" s="127"/>
      <c r="K78" s="167"/>
      <c r="L78" s="117"/>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row>
    <row r="79" spans="1:54" x14ac:dyDescent="0.25">
      <c r="A79" s="106"/>
      <c r="B79" s="106"/>
      <c r="C79" s="106"/>
      <c r="D79" s="106"/>
      <c r="E79" s="106"/>
      <c r="F79" s="172"/>
      <c r="G79" s="167"/>
      <c r="H79" s="167"/>
      <c r="I79" s="167"/>
      <c r="J79" s="127"/>
      <c r="K79" s="167"/>
      <c r="L79" s="117"/>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row>
    <row r="80" spans="1:54" x14ac:dyDescent="0.25">
      <c r="A80" s="106"/>
      <c r="B80" s="106"/>
      <c r="C80" s="106"/>
      <c r="D80" s="106"/>
      <c r="E80" s="106"/>
      <c r="F80" s="172"/>
      <c r="G80" s="167"/>
      <c r="H80" s="167"/>
      <c r="I80" s="167"/>
      <c r="J80" s="127"/>
      <c r="K80" s="167"/>
      <c r="L80" s="117"/>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row>
    <row r="81" spans="1:54" x14ac:dyDescent="0.25">
      <c r="A81" s="106"/>
      <c r="B81" s="106"/>
      <c r="C81" s="106"/>
      <c r="D81" s="106"/>
      <c r="E81" s="106"/>
      <c r="F81" s="172"/>
      <c r="G81" s="167"/>
      <c r="H81" s="167"/>
      <c r="I81" s="167"/>
      <c r="J81" s="127"/>
      <c r="K81" s="167"/>
      <c r="L81" s="117"/>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row>
    <row r="82" spans="1:54" x14ac:dyDescent="0.25">
      <c r="A82" s="106"/>
      <c r="B82" s="106"/>
      <c r="C82" s="106"/>
      <c r="D82" s="106"/>
      <c r="E82" s="106"/>
      <c r="F82" s="172"/>
      <c r="G82" s="167"/>
      <c r="H82" s="167"/>
      <c r="I82" s="167"/>
      <c r="J82" s="127"/>
      <c r="K82" s="167"/>
      <c r="L82" s="117"/>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row>
    <row r="83" spans="1:54" x14ac:dyDescent="0.25">
      <c r="A83" s="106"/>
      <c r="B83" s="106"/>
      <c r="C83" s="106"/>
      <c r="D83" s="106"/>
      <c r="E83" s="106"/>
      <c r="F83" s="172"/>
      <c r="G83" s="167"/>
      <c r="H83" s="167"/>
      <c r="I83" s="167"/>
      <c r="J83" s="127"/>
      <c r="K83" s="167"/>
      <c r="L83" s="117"/>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row>
    <row r="84" spans="1:54" x14ac:dyDescent="0.25">
      <c r="A84" s="106"/>
      <c r="B84" s="106"/>
      <c r="C84" s="106"/>
      <c r="D84" s="106"/>
      <c r="E84" s="106"/>
      <c r="F84" s="172"/>
      <c r="G84" s="167"/>
      <c r="H84" s="167"/>
      <c r="I84" s="167"/>
      <c r="J84" s="127"/>
      <c r="K84" s="167"/>
      <c r="L84" s="117"/>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row>
    <row r="85" spans="1:54" x14ac:dyDescent="0.25">
      <c r="A85" s="106"/>
      <c r="B85" s="106"/>
      <c r="C85" s="106"/>
      <c r="D85" s="106"/>
      <c r="E85" s="106"/>
      <c r="F85" s="172"/>
      <c r="G85" s="167"/>
      <c r="H85" s="167"/>
      <c r="I85" s="167"/>
      <c r="J85" s="127"/>
      <c r="K85" s="167"/>
      <c r="L85" s="117"/>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row>
    <row r="86" spans="1:54" x14ac:dyDescent="0.25">
      <c r="A86" s="106"/>
      <c r="B86" s="106"/>
      <c r="C86" s="106"/>
      <c r="D86" s="106"/>
      <c r="E86" s="106"/>
      <c r="F86" s="172"/>
      <c r="G86" s="167"/>
      <c r="H86" s="167"/>
      <c r="I86" s="167"/>
      <c r="J86" s="127"/>
      <c r="K86" s="167"/>
      <c r="L86" s="117"/>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row>
    <row r="87" spans="1:54" x14ac:dyDescent="0.25">
      <c r="A87" s="106"/>
      <c r="B87" s="106"/>
      <c r="C87" s="106"/>
      <c r="D87" s="106"/>
      <c r="E87" s="106"/>
      <c r="F87" s="172"/>
      <c r="G87" s="167"/>
      <c r="H87" s="167"/>
      <c r="I87" s="167"/>
      <c r="J87" s="127"/>
      <c r="K87" s="167"/>
      <c r="L87" s="117"/>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row>
    <row r="88" spans="1:54" x14ac:dyDescent="0.25">
      <c r="A88" s="106"/>
      <c r="B88" s="106"/>
      <c r="C88" s="106"/>
      <c r="D88" s="106"/>
      <c r="E88" s="106"/>
      <c r="F88" s="172"/>
      <c r="G88" s="167"/>
      <c r="H88" s="167"/>
      <c r="I88" s="167"/>
      <c r="J88" s="127"/>
      <c r="K88" s="167"/>
      <c r="L88" s="117"/>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row>
    <row r="89" spans="1:54" x14ac:dyDescent="0.25">
      <c r="A89" s="106"/>
      <c r="B89" s="106"/>
      <c r="C89" s="106"/>
      <c r="D89" s="106"/>
      <c r="E89" s="106"/>
      <c r="F89" s="172"/>
      <c r="G89" s="167"/>
      <c r="H89" s="167"/>
      <c r="I89" s="167"/>
      <c r="J89" s="127"/>
      <c r="K89" s="167"/>
      <c r="L89" s="117"/>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row>
    <row r="90" spans="1:54" x14ac:dyDescent="0.25">
      <c r="A90" s="106"/>
      <c r="B90" s="106"/>
      <c r="C90" s="106"/>
      <c r="D90" s="106"/>
      <c r="E90" s="106"/>
      <c r="F90" s="172"/>
      <c r="G90" s="167"/>
      <c r="H90" s="167"/>
      <c r="I90" s="167"/>
      <c r="J90" s="127"/>
      <c r="K90" s="167"/>
      <c r="L90" s="117"/>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row>
    <row r="91" spans="1:54" x14ac:dyDescent="0.25">
      <c r="A91" s="106"/>
      <c r="B91" s="106"/>
      <c r="C91" s="106"/>
      <c r="D91" s="106"/>
      <c r="E91" s="106"/>
      <c r="F91" s="172"/>
      <c r="G91" s="167"/>
      <c r="H91" s="167"/>
      <c r="I91" s="167"/>
      <c r="J91" s="127"/>
      <c r="K91" s="167"/>
      <c r="L91" s="117"/>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row>
    <row r="92" spans="1:54" x14ac:dyDescent="0.25">
      <c r="A92" s="106"/>
      <c r="B92" s="106"/>
      <c r="C92" s="106"/>
      <c r="D92" s="106"/>
      <c r="E92" s="106"/>
      <c r="F92" s="172"/>
      <c r="G92" s="167"/>
      <c r="H92" s="167"/>
      <c r="I92" s="167"/>
      <c r="J92" s="127"/>
      <c r="K92" s="167"/>
      <c r="L92" s="117"/>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row>
    <row r="93" spans="1:54" x14ac:dyDescent="0.25">
      <c r="A93" s="106"/>
      <c r="B93" s="106"/>
      <c r="C93" s="106"/>
      <c r="D93" s="106"/>
      <c r="E93" s="106"/>
      <c r="F93" s="172"/>
      <c r="G93" s="167"/>
      <c r="H93" s="167"/>
      <c r="I93" s="167"/>
      <c r="J93" s="127"/>
      <c r="K93" s="167"/>
      <c r="L93" s="117"/>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row>
    <row r="94" spans="1:54" x14ac:dyDescent="0.25">
      <c r="A94" s="106"/>
      <c r="B94" s="106"/>
      <c r="C94" s="106"/>
      <c r="D94" s="106"/>
      <c r="E94" s="106"/>
      <c r="F94" s="172"/>
      <c r="G94" s="167"/>
      <c r="H94" s="167"/>
      <c r="I94" s="167"/>
      <c r="J94" s="127"/>
      <c r="K94" s="167"/>
      <c r="L94" s="117"/>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row>
    <row r="95" spans="1:54" x14ac:dyDescent="0.25">
      <c r="A95" s="106"/>
      <c r="B95" s="106"/>
      <c r="C95" s="106"/>
      <c r="D95" s="106"/>
      <c r="E95" s="106"/>
      <c r="F95" s="172"/>
      <c r="G95" s="167"/>
      <c r="H95" s="167"/>
      <c r="I95" s="167"/>
      <c r="J95" s="127"/>
      <c r="K95" s="167"/>
      <c r="L95" s="117"/>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row>
    <row r="96" spans="1:54" x14ac:dyDescent="0.25">
      <c r="A96" s="106"/>
      <c r="B96" s="106"/>
      <c r="C96" s="106"/>
      <c r="D96" s="106"/>
      <c r="E96" s="106"/>
      <c r="F96" s="172"/>
      <c r="G96" s="167"/>
      <c r="H96" s="167"/>
      <c r="I96" s="167"/>
      <c r="J96" s="127"/>
      <c r="K96" s="167"/>
      <c r="L96" s="117"/>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row>
    <row r="97" spans="1:54" x14ac:dyDescent="0.25">
      <c r="A97" s="106"/>
      <c r="B97" s="106"/>
      <c r="C97" s="106"/>
      <c r="D97" s="106"/>
      <c r="E97" s="106"/>
      <c r="F97" s="172"/>
      <c r="G97" s="167"/>
      <c r="H97" s="167"/>
      <c r="I97" s="167"/>
      <c r="J97" s="127"/>
      <c r="K97" s="167"/>
      <c r="L97" s="117"/>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row>
    <row r="98" spans="1:54" x14ac:dyDescent="0.25">
      <c r="A98" s="106"/>
      <c r="B98" s="106"/>
      <c r="C98" s="106"/>
      <c r="D98" s="106"/>
      <c r="E98" s="106"/>
      <c r="F98" s="172"/>
      <c r="G98" s="167"/>
      <c r="H98" s="167"/>
      <c r="I98" s="167"/>
      <c r="J98" s="127"/>
      <c r="K98" s="167"/>
      <c r="L98" s="117"/>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row>
    <row r="99" spans="1:54" x14ac:dyDescent="0.25">
      <c r="A99" s="106"/>
      <c r="B99" s="106"/>
      <c r="C99" s="106"/>
      <c r="D99" s="106"/>
      <c r="E99" s="106"/>
      <c r="F99" s="172"/>
      <c r="G99" s="167"/>
      <c r="H99" s="167"/>
      <c r="I99" s="167"/>
      <c r="J99" s="127"/>
      <c r="K99" s="167"/>
      <c r="L99" s="117"/>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row>
    <row r="100" spans="1:54" x14ac:dyDescent="0.25">
      <c r="A100" s="106"/>
      <c r="B100" s="106"/>
      <c r="C100" s="106"/>
      <c r="D100" s="106"/>
      <c r="E100" s="106"/>
      <c r="F100" s="172"/>
      <c r="G100" s="167"/>
      <c r="H100" s="167"/>
      <c r="I100" s="167"/>
      <c r="J100" s="127"/>
      <c r="K100" s="167"/>
      <c r="L100" s="117"/>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row>
    <row r="101" spans="1:54" x14ac:dyDescent="0.25">
      <c r="A101" s="106"/>
      <c r="B101" s="106"/>
      <c r="C101" s="106"/>
      <c r="D101" s="106"/>
      <c r="E101" s="106"/>
      <c r="F101" s="172"/>
      <c r="G101" s="167"/>
      <c r="H101" s="167"/>
      <c r="I101" s="167"/>
      <c r="J101" s="127"/>
      <c r="K101" s="167"/>
      <c r="L101" s="117"/>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row>
    <row r="102" spans="1:54" x14ac:dyDescent="0.25">
      <c r="A102" s="106"/>
      <c r="B102" s="106"/>
      <c r="C102" s="106"/>
      <c r="D102" s="106"/>
      <c r="E102" s="106"/>
      <c r="F102" s="172"/>
      <c r="G102" s="167"/>
      <c r="H102" s="167"/>
      <c r="I102" s="167"/>
      <c r="J102" s="127"/>
      <c r="K102" s="167"/>
      <c r="L102" s="117"/>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row>
    <row r="103" spans="1:54" x14ac:dyDescent="0.25">
      <c r="A103" s="106"/>
      <c r="B103" s="106"/>
      <c r="C103" s="106"/>
      <c r="D103" s="106"/>
      <c r="E103" s="106"/>
      <c r="F103" s="172"/>
      <c r="G103" s="167"/>
      <c r="H103" s="167"/>
      <c r="I103" s="167"/>
      <c r="J103" s="127"/>
      <c r="K103" s="167"/>
      <c r="L103" s="117"/>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row>
    <row r="104" spans="1:54" x14ac:dyDescent="0.25">
      <c r="A104" s="106"/>
      <c r="B104" s="106"/>
      <c r="C104" s="106"/>
      <c r="D104" s="106"/>
      <c r="E104" s="106"/>
      <c r="F104" s="172"/>
      <c r="G104" s="167"/>
      <c r="H104" s="167"/>
      <c r="I104" s="167"/>
      <c r="J104" s="127"/>
      <c r="K104" s="167"/>
      <c r="L104" s="117"/>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row>
    <row r="105" spans="1:54" x14ac:dyDescent="0.25">
      <c r="A105" s="106"/>
      <c r="B105" s="106"/>
      <c r="C105" s="106"/>
      <c r="D105" s="106"/>
      <c r="E105" s="106"/>
      <c r="F105" s="172"/>
      <c r="G105" s="167"/>
      <c r="H105" s="167"/>
      <c r="I105" s="167"/>
      <c r="J105" s="127"/>
      <c r="K105" s="167"/>
      <c r="L105" s="117"/>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row>
    <row r="106" spans="1:54" x14ac:dyDescent="0.25">
      <c r="A106" s="106"/>
      <c r="B106" s="106"/>
      <c r="C106" s="106"/>
      <c r="D106" s="106"/>
      <c r="E106" s="106"/>
      <c r="F106" s="172"/>
      <c r="G106" s="167"/>
      <c r="H106" s="167"/>
      <c r="I106" s="167"/>
      <c r="J106" s="127"/>
      <c r="K106" s="167"/>
      <c r="L106" s="117"/>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row>
    <row r="107" spans="1:54" x14ac:dyDescent="0.25">
      <c r="A107" s="106"/>
      <c r="B107" s="106"/>
      <c r="C107" s="106"/>
      <c r="D107" s="106"/>
      <c r="E107" s="106"/>
      <c r="F107" s="172"/>
      <c r="G107" s="167"/>
      <c r="H107" s="167"/>
      <c r="I107" s="167"/>
      <c r="J107" s="127"/>
      <c r="K107" s="167"/>
      <c r="L107" s="117"/>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row>
    <row r="108" spans="1:54" x14ac:dyDescent="0.25">
      <c r="A108" s="106"/>
      <c r="B108" s="106"/>
      <c r="C108" s="106"/>
      <c r="D108" s="106"/>
      <c r="E108" s="106"/>
      <c r="F108" s="172"/>
      <c r="G108" s="167"/>
      <c r="H108" s="167"/>
      <c r="I108" s="167"/>
      <c r="J108" s="127"/>
      <c r="K108" s="167"/>
      <c r="L108" s="117"/>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row>
    <row r="109" spans="1:54" x14ac:dyDescent="0.25">
      <c r="A109" s="106"/>
      <c r="B109" s="106"/>
      <c r="C109" s="106"/>
      <c r="D109" s="106"/>
      <c r="E109" s="106"/>
      <c r="F109" s="172"/>
      <c r="G109" s="167"/>
      <c r="H109" s="167"/>
      <c r="I109" s="167"/>
      <c r="J109" s="127"/>
      <c r="K109" s="167"/>
      <c r="L109" s="117"/>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row>
    <row r="110" spans="1:54" x14ac:dyDescent="0.25">
      <c r="A110" s="106"/>
      <c r="B110" s="106"/>
      <c r="C110" s="106"/>
      <c r="D110" s="106"/>
      <c r="E110" s="106"/>
      <c r="F110" s="172"/>
      <c r="G110" s="167"/>
      <c r="H110" s="167"/>
      <c r="I110" s="167"/>
      <c r="J110" s="127"/>
      <c r="K110" s="167"/>
      <c r="L110" s="117"/>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row>
    <row r="111" spans="1:54" x14ac:dyDescent="0.25">
      <c r="A111" s="106"/>
      <c r="B111" s="106"/>
      <c r="C111" s="106"/>
      <c r="D111" s="106"/>
      <c r="E111" s="106"/>
      <c r="F111" s="172"/>
      <c r="G111" s="167"/>
      <c r="H111" s="167"/>
      <c r="I111" s="167"/>
      <c r="J111" s="127"/>
      <c r="K111" s="167"/>
      <c r="L111" s="117"/>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row>
    <row r="112" spans="1:54" x14ac:dyDescent="0.25">
      <c r="A112" s="106"/>
      <c r="B112" s="106"/>
      <c r="C112" s="106"/>
      <c r="D112" s="106"/>
      <c r="E112" s="106"/>
      <c r="F112" s="172"/>
      <c r="G112" s="167"/>
      <c r="H112" s="167"/>
      <c r="I112" s="167"/>
      <c r="J112" s="127"/>
      <c r="K112" s="167"/>
      <c r="L112" s="117"/>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row>
    <row r="113" spans="1:54" x14ac:dyDescent="0.25">
      <c r="A113" s="106"/>
      <c r="B113" s="106"/>
      <c r="C113" s="106"/>
      <c r="D113" s="106"/>
      <c r="E113" s="106"/>
      <c r="F113" s="172"/>
      <c r="G113" s="167"/>
      <c r="H113" s="167"/>
      <c r="I113" s="167"/>
      <c r="J113" s="127"/>
      <c r="K113" s="167"/>
      <c r="L113" s="117"/>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row>
    <row r="114" spans="1:54" x14ac:dyDescent="0.25">
      <c r="A114" s="106"/>
      <c r="B114" s="106"/>
      <c r="C114" s="106"/>
      <c r="D114" s="106"/>
      <c r="E114" s="106"/>
      <c r="F114" s="172"/>
      <c r="G114" s="167"/>
      <c r="H114" s="167"/>
      <c r="I114" s="167"/>
      <c r="J114" s="127"/>
      <c r="K114" s="167"/>
      <c r="L114" s="117"/>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row>
    <row r="115" spans="1:54" x14ac:dyDescent="0.25">
      <c r="A115" s="106"/>
      <c r="B115" s="106"/>
      <c r="C115" s="106"/>
      <c r="D115" s="106"/>
      <c r="E115" s="106"/>
      <c r="F115" s="172"/>
      <c r="G115" s="167"/>
      <c r="H115" s="167"/>
      <c r="I115" s="167"/>
      <c r="J115" s="127"/>
      <c r="K115" s="167"/>
      <c r="L115" s="117"/>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row>
    <row r="116" spans="1:54" x14ac:dyDescent="0.25">
      <c r="A116" s="106"/>
      <c r="B116" s="106"/>
      <c r="C116" s="106"/>
      <c r="D116" s="106"/>
      <c r="E116" s="106"/>
      <c r="F116" s="172"/>
      <c r="G116" s="167"/>
      <c r="H116" s="167"/>
      <c r="I116" s="167"/>
      <c r="J116" s="127"/>
      <c r="K116" s="167"/>
      <c r="L116" s="117"/>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row>
    <row r="117" spans="1:54" x14ac:dyDescent="0.25">
      <c r="F117" s="96"/>
    </row>
    <row r="118" spans="1:54" x14ac:dyDescent="0.25">
      <c r="F118" s="96"/>
    </row>
    <row r="119" spans="1:54" x14ac:dyDescent="0.25">
      <c r="F119" s="96"/>
    </row>
    <row r="120" spans="1:54" x14ac:dyDescent="0.25">
      <c r="F120" s="96"/>
    </row>
    <row r="121" spans="1:54" x14ac:dyDescent="0.25">
      <c r="F121" s="96"/>
    </row>
    <row r="122" spans="1:54" x14ac:dyDescent="0.25">
      <c r="F122" s="96"/>
    </row>
    <row r="123" spans="1:54" x14ac:dyDescent="0.25">
      <c r="F123" s="96"/>
    </row>
    <row r="124" spans="1:54" x14ac:dyDescent="0.25">
      <c r="F124" s="96"/>
    </row>
    <row r="125" spans="1:54" x14ac:dyDescent="0.25">
      <c r="F125" s="96"/>
    </row>
    <row r="126" spans="1:54" x14ac:dyDescent="0.25">
      <c r="F126" s="96"/>
    </row>
    <row r="127" spans="1:54" x14ac:dyDescent="0.25">
      <c r="F127" s="96"/>
    </row>
    <row r="128" spans="1:54" x14ac:dyDescent="0.25">
      <c r="F128" s="96"/>
    </row>
    <row r="129" spans="6:6" x14ac:dyDescent="0.25">
      <c r="F129" s="96"/>
    </row>
    <row r="130" spans="6:6" x14ac:dyDescent="0.25">
      <c r="F130" s="96"/>
    </row>
    <row r="131" spans="6:6" x14ac:dyDescent="0.25">
      <c r="F131" s="96"/>
    </row>
    <row r="132" spans="6:6" x14ac:dyDescent="0.25">
      <c r="F132" s="96"/>
    </row>
    <row r="133" spans="6:6" x14ac:dyDescent="0.25">
      <c r="F133" s="96"/>
    </row>
    <row r="134" spans="6:6" x14ac:dyDescent="0.25">
      <c r="F134" s="96"/>
    </row>
    <row r="135" spans="6:6" x14ac:dyDescent="0.25">
      <c r="F135" s="96"/>
    </row>
    <row r="136" spans="6:6" x14ac:dyDescent="0.25">
      <c r="F136" s="96"/>
    </row>
    <row r="137" spans="6:6" x14ac:dyDescent="0.25">
      <c r="F137" s="96"/>
    </row>
    <row r="138" spans="6:6" x14ac:dyDescent="0.25">
      <c r="F138" s="96"/>
    </row>
    <row r="139" spans="6:6" x14ac:dyDescent="0.25">
      <c r="F139" s="96"/>
    </row>
    <row r="140" spans="6:6" x14ac:dyDescent="0.25">
      <c r="F140" s="96"/>
    </row>
    <row r="141" spans="6:6" x14ac:dyDescent="0.25">
      <c r="F141" s="96"/>
    </row>
    <row r="142" spans="6:6" x14ac:dyDescent="0.25">
      <c r="F142" s="96"/>
    </row>
    <row r="143" spans="6:6" x14ac:dyDescent="0.25">
      <c r="F143" s="96"/>
    </row>
    <row r="144" spans="6:6" x14ac:dyDescent="0.25">
      <c r="F144" s="96"/>
    </row>
    <row r="145" spans="6:6" x14ac:dyDescent="0.25">
      <c r="F145" s="96"/>
    </row>
    <row r="146" spans="6:6" x14ac:dyDescent="0.25">
      <c r="F146" s="96"/>
    </row>
    <row r="147" spans="6:6" x14ac:dyDescent="0.25">
      <c r="F147" s="96"/>
    </row>
    <row r="148" spans="6:6" x14ac:dyDescent="0.25">
      <c r="F148" s="96"/>
    </row>
    <row r="149" spans="6:6" x14ac:dyDescent="0.25">
      <c r="F149" s="96"/>
    </row>
    <row r="150" spans="6:6" x14ac:dyDescent="0.25">
      <c r="F150" s="96"/>
    </row>
    <row r="151" spans="6:6" x14ac:dyDescent="0.25">
      <c r="F151" s="96"/>
    </row>
    <row r="152" spans="6:6" x14ac:dyDescent="0.25">
      <c r="F152" s="96"/>
    </row>
    <row r="153" spans="6:6" x14ac:dyDescent="0.25">
      <c r="F153" s="96"/>
    </row>
    <row r="154" spans="6:6" x14ac:dyDescent="0.25">
      <c r="F154" s="96"/>
    </row>
    <row r="155" spans="6:6" x14ac:dyDescent="0.25">
      <c r="F155" s="96"/>
    </row>
    <row r="156" spans="6:6" x14ac:dyDescent="0.25">
      <c r="F156" s="96"/>
    </row>
    <row r="157" spans="6:6" x14ac:dyDescent="0.25">
      <c r="F157" s="96"/>
    </row>
    <row r="158" spans="6:6" x14ac:dyDescent="0.25">
      <c r="F158" s="96"/>
    </row>
    <row r="159" spans="6:6" x14ac:dyDescent="0.25">
      <c r="F159" s="96"/>
    </row>
  </sheetData>
  <autoFilter ref="A3:L52" xr:uid="{1B6396CC-6E61-4761-84C0-1E1E1A9030DF}"/>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FE3C2-FCFE-4F97-84B9-D4226D317A38}">
  <sheetPr codeName="Sheet10"/>
  <dimension ref="A1:BM240"/>
  <sheetViews>
    <sheetView zoomScale="80" zoomScaleNormal="80" workbookViewId="0">
      <pane ySplit="3" topLeftCell="A4" activePane="bottomLeft" state="frozen"/>
      <selection activeCell="F157" sqref="F157"/>
      <selection pane="bottomLeft" activeCell="F157" sqref="F157"/>
    </sheetView>
  </sheetViews>
  <sheetFormatPr defaultRowHeight="15" x14ac:dyDescent="0.25"/>
  <cols>
    <col min="1" max="1" width="10.77734375" customWidth="1"/>
    <col min="2" max="2" width="18.77734375" customWidth="1"/>
    <col min="3" max="3" width="34.77734375" customWidth="1"/>
    <col min="4" max="4" width="13.77734375" style="9" customWidth="1"/>
    <col min="5" max="5" width="13.77734375" customWidth="1"/>
    <col min="6" max="6" width="40.77734375" style="96" customWidth="1"/>
    <col min="7" max="7" width="16.77734375" style="6" customWidth="1"/>
    <col min="8" max="9" width="14.77734375" style="6" customWidth="1"/>
    <col min="10" max="10" width="13.77734375" style="7" customWidth="1"/>
    <col min="11" max="11" width="21.33203125" style="6" customWidth="1"/>
    <col min="12" max="12" width="11.21875" style="6" customWidth="1"/>
    <col min="13" max="13" width="20.77734375" bestFit="1" customWidth="1"/>
    <col min="14" max="14" width="16.21875" customWidth="1"/>
    <col min="15" max="15" width="8.88671875" style="4"/>
  </cols>
  <sheetData>
    <row r="1" spans="1:65" ht="27.95" customHeight="1" x14ac:dyDescent="0.25">
      <c r="A1" s="35" t="s">
        <v>542</v>
      </c>
      <c r="B1" s="34"/>
      <c r="C1" s="34"/>
      <c r="D1" s="34"/>
      <c r="E1" s="34"/>
      <c r="F1" s="87"/>
      <c r="G1" s="227">
        <f>SUM(G4:G41)*1000</f>
        <v>1883500459.9999998</v>
      </c>
      <c r="H1" s="227">
        <f>SUM(H4:H41)*1000</f>
        <v>1301259383</v>
      </c>
      <c r="I1" s="227">
        <f>SUM(I4:I41)*1000</f>
        <v>2616196580</v>
      </c>
      <c r="J1" s="227"/>
      <c r="K1" s="227">
        <f>SUM(K4:K41)</f>
        <v>258183.84210526315</v>
      </c>
      <c r="L1" s="245">
        <f>SUM(L4:L41)</f>
        <v>150134</v>
      </c>
      <c r="M1" s="245">
        <f>SUM(M4:M41)</f>
        <v>164</v>
      </c>
      <c r="N1" s="245">
        <f>SUM(N4:N41)</f>
        <v>1747652.9473684209</v>
      </c>
      <c r="O1" s="151"/>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row>
    <row r="2" spans="1:65" ht="30" customHeight="1" x14ac:dyDescent="0.25">
      <c r="A2" s="34"/>
      <c r="B2" s="34"/>
      <c r="C2" s="34"/>
      <c r="D2" s="34"/>
      <c r="E2" s="34"/>
      <c r="F2" s="87"/>
      <c r="G2" s="34"/>
      <c r="H2" s="34"/>
      <c r="I2" s="34"/>
      <c r="J2" s="34"/>
      <c r="K2" s="320" t="s">
        <v>131</v>
      </c>
      <c r="L2" s="321"/>
      <c r="M2" s="321"/>
      <c r="N2" s="322"/>
      <c r="O2" s="170"/>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row>
    <row r="3" spans="1:65" ht="60" customHeight="1" thickBot="1" x14ac:dyDescent="0.3">
      <c r="A3" s="39" t="s">
        <v>126</v>
      </c>
      <c r="B3" s="39" t="s">
        <v>127</v>
      </c>
      <c r="C3" s="39" t="s">
        <v>128</v>
      </c>
      <c r="D3" s="39" t="s">
        <v>129</v>
      </c>
      <c r="E3" s="54" t="s">
        <v>460</v>
      </c>
      <c r="F3" s="39" t="s">
        <v>130</v>
      </c>
      <c r="G3" s="54" t="s">
        <v>541</v>
      </c>
      <c r="H3" s="194" t="s">
        <v>132</v>
      </c>
      <c r="I3" s="54" t="s">
        <v>461</v>
      </c>
      <c r="J3" s="194" t="s">
        <v>462</v>
      </c>
      <c r="K3" s="39" t="s">
        <v>539</v>
      </c>
      <c r="L3" s="66" t="s">
        <v>540</v>
      </c>
      <c r="M3" s="54" t="s">
        <v>463</v>
      </c>
      <c r="N3" s="194" t="s">
        <v>983</v>
      </c>
      <c r="O3" s="63" t="s">
        <v>936</v>
      </c>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row>
    <row r="4" spans="1:65" ht="30" x14ac:dyDescent="0.25">
      <c r="A4" s="2">
        <v>1031</v>
      </c>
      <c r="B4" s="2" t="s">
        <v>950</v>
      </c>
      <c r="C4" s="2" t="s">
        <v>543</v>
      </c>
      <c r="D4" s="2">
        <v>2017</v>
      </c>
      <c r="E4" s="2" t="s">
        <v>34</v>
      </c>
      <c r="F4" s="88" t="s">
        <v>544</v>
      </c>
      <c r="G4" s="199">
        <v>12500</v>
      </c>
      <c r="H4" s="199">
        <v>9612.5</v>
      </c>
      <c r="I4" s="199">
        <v>22000</v>
      </c>
      <c r="J4" s="246">
        <f t="shared" ref="J4:J18" si="0">H4/I4</f>
        <v>0.4369318181818182</v>
      </c>
      <c r="K4" s="208" t="s">
        <v>30</v>
      </c>
      <c r="L4" s="208" t="s">
        <v>30</v>
      </c>
      <c r="M4" s="202">
        <v>12</v>
      </c>
      <c r="N4" s="202">
        <v>37139</v>
      </c>
      <c r="O4" s="2" t="s">
        <v>958</v>
      </c>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row>
    <row r="5" spans="1:65" ht="60" x14ac:dyDescent="0.25">
      <c r="A5" s="2">
        <v>1038</v>
      </c>
      <c r="B5" s="2" t="s">
        <v>474</v>
      </c>
      <c r="C5" s="2" t="s">
        <v>545</v>
      </c>
      <c r="D5" s="2">
        <v>2016</v>
      </c>
      <c r="E5" s="2" t="s">
        <v>49</v>
      </c>
      <c r="F5" s="89" t="s">
        <v>546</v>
      </c>
      <c r="G5" s="199">
        <v>14055</v>
      </c>
      <c r="H5" s="199">
        <v>11712.468000000001</v>
      </c>
      <c r="I5" s="199">
        <v>24200</v>
      </c>
      <c r="J5" s="246">
        <f t="shared" si="0"/>
        <v>0.48398628099173557</v>
      </c>
      <c r="K5" s="208" t="s">
        <v>30</v>
      </c>
      <c r="L5" s="208" t="s">
        <v>30</v>
      </c>
      <c r="M5" s="202">
        <v>30</v>
      </c>
      <c r="N5" s="202">
        <v>93409</v>
      </c>
      <c r="O5" s="2" t="s">
        <v>958</v>
      </c>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row>
    <row r="6" spans="1:65" ht="30" x14ac:dyDescent="0.25">
      <c r="A6" s="18">
        <v>1061</v>
      </c>
      <c r="B6" s="2" t="s">
        <v>0</v>
      </c>
      <c r="C6" s="18" t="s">
        <v>547</v>
      </c>
      <c r="D6" s="18">
        <v>2016</v>
      </c>
      <c r="E6" s="18" t="s">
        <v>61</v>
      </c>
      <c r="F6" s="86" t="s">
        <v>548</v>
      </c>
      <c r="G6" s="199">
        <v>14452.135</v>
      </c>
      <c r="H6" s="202">
        <v>10202.781000000001</v>
      </c>
      <c r="I6" s="202">
        <v>19303</v>
      </c>
      <c r="J6" s="246">
        <f t="shared" si="0"/>
        <v>0.52855934310728903</v>
      </c>
      <c r="K6" s="205" t="s">
        <v>30</v>
      </c>
      <c r="L6" s="205" t="s">
        <v>30</v>
      </c>
      <c r="M6" s="205" t="s">
        <v>30</v>
      </c>
      <c r="N6" s="205" t="s">
        <v>30</v>
      </c>
      <c r="O6" s="2" t="s">
        <v>958</v>
      </c>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row>
    <row r="7" spans="1:65" ht="75" x14ac:dyDescent="0.25">
      <c r="A7" s="18">
        <v>1062</v>
      </c>
      <c r="B7" s="2" t="s">
        <v>0</v>
      </c>
      <c r="C7" s="2" t="s">
        <v>19</v>
      </c>
      <c r="D7" s="18">
        <v>2016</v>
      </c>
      <c r="E7" s="18" t="s">
        <v>50</v>
      </c>
      <c r="F7" s="86" t="s">
        <v>549</v>
      </c>
      <c r="G7" s="199">
        <v>17720.670999999998</v>
      </c>
      <c r="H7" s="202">
        <v>12931.018</v>
      </c>
      <c r="I7" s="207">
        <v>18800</v>
      </c>
      <c r="J7" s="240">
        <f t="shared" si="0"/>
        <v>0.68782010638297875</v>
      </c>
      <c r="K7" s="201">
        <v>13756</v>
      </c>
      <c r="L7" s="201">
        <v>13756</v>
      </c>
      <c r="M7" s="247" t="s">
        <v>30</v>
      </c>
      <c r="N7" s="247" t="s">
        <v>30</v>
      </c>
      <c r="O7" s="2" t="s">
        <v>958</v>
      </c>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row>
    <row r="8" spans="1:65" ht="90" x14ac:dyDescent="0.25">
      <c r="A8" s="78">
        <v>1118</v>
      </c>
      <c r="B8" s="2" t="s">
        <v>550</v>
      </c>
      <c r="C8" s="18" t="s">
        <v>551</v>
      </c>
      <c r="D8" s="2">
        <v>2021</v>
      </c>
      <c r="E8" s="12" t="s">
        <v>43</v>
      </c>
      <c r="F8" s="86" t="s">
        <v>552</v>
      </c>
      <c r="G8" s="208">
        <v>171523</v>
      </c>
      <c r="H8" s="208">
        <v>166572.79699999999</v>
      </c>
      <c r="I8" s="208">
        <v>172000</v>
      </c>
      <c r="J8" s="248">
        <f t="shared" si="0"/>
        <v>0.96844649418604645</v>
      </c>
      <c r="K8" s="208" t="s">
        <v>30</v>
      </c>
      <c r="L8" s="208" t="s">
        <v>30</v>
      </c>
      <c r="M8" s="208" t="s">
        <v>30</v>
      </c>
      <c r="N8" s="208" t="s">
        <v>30</v>
      </c>
      <c r="O8" s="2" t="s">
        <v>958</v>
      </c>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row>
    <row r="9" spans="1:65" ht="45" x14ac:dyDescent="0.25">
      <c r="A9" s="18">
        <v>1132</v>
      </c>
      <c r="B9" s="2" t="s">
        <v>15</v>
      </c>
      <c r="C9" s="2" t="s">
        <v>553</v>
      </c>
      <c r="D9" s="18">
        <v>2018</v>
      </c>
      <c r="E9" s="18" t="s">
        <v>36</v>
      </c>
      <c r="F9" s="86" t="s">
        <v>554</v>
      </c>
      <c r="G9" s="199">
        <v>14400</v>
      </c>
      <c r="H9" s="202">
        <v>7200.01</v>
      </c>
      <c r="I9" s="202">
        <v>14400</v>
      </c>
      <c r="J9" s="240">
        <f t="shared" si="0"/>
        <v>0.5000006944444445</v>
      </c>
      <c r="K9" s="208" t="s">
        <v>30</v>
      </c>
      <c r="L9" s="208" t="s">
        <v>30</v>
      </c>
      <c r="M9" s="208" t="s">
        <v>30</v>
      </c>
      <c r="N9" s="208" t="s">
        <v>30</v>
      </c>
      <c r="O9" s="2" t="s">
        <v>958</v>
      </c>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row>
    <row r="10" spans="1:65" ht="30" x14ac:dyDescent="0.25">
      <c r="A10" s="19">
        <v>1137</v>
      </c>
      <c r="B10" s="12" t="s">
        <v>6</v>
      </c>
      <c r="C10" s="2" t="s">
        <v>555</v>
      </c>
      <c r="D10" s="18">
        <v>2019</v>
      </c>
      <c r="E10" s="18" t="s">
        <v>36</v>
      </c>
      <c r="F10" s="90" t="s">
        <v>556</v>
      </c>
      <c r="G10" s="199">
        <v>37748</v>
      </c>
      <c r="H10" s="202">
        <v>27794.601999999999</v>
      </c>
      <c r="I10" s="202">
        <v>37748</v>
      </c>
      <c r="J10" s="240">
        <f t="shared" si="0"/>
        <v>0.73631985800572208</v>
      </c>
      <c r="K10" s="201">
        <v>10308</v>
      </c>
      <c r="L10" s="201">
        <v>10308</v>
      </c>
      <c r="M10" s="247" t="s">
        <v>30</v>
      </c>
      <c r="N10" s="208" t="s">
        <v>30</v>
      </c>
      <c r="O10" s="2" t="s">
        <v>958</v>
      </c>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row>
    <row r="11" spans="1:65" ht="30" x14ac:dyDescent="0.25">
      <c r="A11" s="18">
        <v>1142</v>
      </c>
      <c r="B11" s="2" t="s">
        <v>249</v>
      </c>
      <c r="C11" s="2" t="s">
        <v>557</v>
      </c>
      <c r="D11" s="18">
        <v>2018</v>
      </c>
      <c r="E11" s="18" t="s">
        <v>35</v>
      </c>
      <c r="F11" s="86" t="s">
        <v>558</v>
      </c>
      <c r="G11" s="210">
        <v>400</v>
      </c>
      <c r="H11" s="202">
        <v>360</v>
      </c>
      <c r="I11" s="202">
        <v>817</v>
      </c>
      <c r="J11" s="240">
        <f t="shared" si="0"/>
        <v>0.44063647490820074</v>
      </c>
      <c r="K11" s="199">
        <v>132</v>
      </c>
      <c r="L11" s="199">
        <v>132</v>
      </c>
      <c r="M11" s="247" t="s">
        <v>30</v>
      </c>
      <c r="N11" s="208" t="s">
        <v>30</v>
      </c>
      <c r="O11" s="2" t="s">
        <v>958</v>
      </c>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row>
    <row r="12" spans="1:65" ht="45" x14ac:dyDescent="0.25">
      <c r="A12" s="18">
        <v>1151</v>
      </c>
      <c r="B12" s="2" t="s">
        <v>10</v>
      </c>
      <c r="C12" s="18" t="s">
        <v>559</v>
      </c>
      <c r="D12" s="18">
        <v>2018</v>
      </c>
      <c r="E12" s="18" t="s">
        <v>36</v>
      </c>
      <c r="F12" s="91" t="s">
        <v>560</v>
      </c>
      <c r="G12" s="236">
        <v>1035</v>
      </c>
      <c r="H12" s="249">
        <v>741.14200000000005</v>
      </c>
      <c r="I12" s="249">
        <v>1725</v>
      </c>
      <c r="J12" s="250">
        <f t="shared" si="0"/>
        <v>0.42964753623188406</v>
      </c>
      <c r="K12" s="236">
        <v>301</v>
      </c>
      <c r="L12" s="236">
        <v>301</v>
      </c>
      <c r="M12" s="247" t="s">
        <v>30</v>
      </c>
      <c r="N12" s="208" t="s">
        <v>30</v>
      </c>
      <c r="O12" s="2" t="s">
        <v>958</v>
      </c>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row>
    <row r="13" spans="1:65" ht="60" x14ac:dyDescent="0.25">
      <c r="A13" s="19">
        <v>1212</v>
      </c>
      <c r="B13" s="12" t="s">
        <v>6</v>
      </c>
      <c r="C13" s="2" t="s">
        <v>561</v>
      </c>
      <c r="D13" s="18">
        <v>2019</v>
      </c>
      <c r="E13" s="18">
        <v>2019</v>
      </c>
      <c r="F13" s="90" t="s">
        <v>562</v>
      </c>
      <c r="G13" s="199">
        <v>27000</v>
      </c>
      <c r="H13" s="202">
        <v>13328.15</v>
      </c>
      <c r="I13" s="202">
        <v>27000</v>
      </c>
      <c r="J13" s="240">
        <f t="shared" si="0"/>
        <v>0.49363518518518518</v>
      </c>
      <c r="K13" s="199">
        <v>889</v>
      </c>
      <c r="L13" s="199">
        <v>889</v>
      </c>
      <c r="M13" s="251">
        <v>89</v>
      </c>
      <c r="N13" s="208" t="s">
        <v>30</v>
      </c>
      <c r="O13" s="2" t="s">
        <v>958</v>
      </c>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row>
    <row r="14" spans="1:65" ht="30" x14ac:dyDescent="0.25">
      <c r="A14" s="19">
        <v>1213</v>
      </c>
      <c r="B14" s="12" t="s">
        <v>6</v>
      </c>
      <c r="C14" s="2" t="s">
        <v>563</v>
      </c>
      <c r="D14" s="18">
        <v>2019</v>
      </c>
      <c r="E14" s="18">
        <v>2019</v>
      </c>
      <c r="F14" s="90" t="s">
        <v>564</v>
      </c>
      <c r="G14" s="199">
        <v>7300</v>
      </c>
      <c r="H14" s="202">
        <v>4205.6679999999997</v>
      </c>
      <c r="I14" s="202">
        <v>7300</v>
      </c>
      <c r="J14" s="240">
        <f t="shared" si="0"/>
        <v>0.57611890410958899</v>
      </c>
      <c r="K14" s="208" t="s">
        <v>30</v>
      </c>
      <c r="L14" s="208" t="s">
        <v>30</v>
      </c>
      <c r="M14" s="208" t="s">
        <v>30</v>
      </c>
      <c r="N14" s="208" t="s">
        <v>30</v>
      </c>
      <c r="O14" s="2" t="s">
        <v>958</v>
      </c>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row>
    <row r="15" spans="1:65" ht="60" x14ac:dyDescent="0.25">
      <c r="A15" s="19">
        <v>1235</v>
      </c>
      <c r="B15" s="12" t="s">
        <v>0</v>
      </c>
      <c r="C15" s="2" t="s">
        <v>565</v>
      </c>
      <c r="D15" s="18">
        <v>2019</v>
      </c>
      <c r="E15" s="18">
        <v>2020</v>
      </c>
      <c r="F15" s="90" t="s">
        <v>566</v>
      </c>
      <c r="G15" s="236">
        <v>23000</v>
      </c>
      <c r="H15" s="249">
        <v>21606.055</v>
      </c>
      <c r="I15" s="249">
        <v>33000</v>
      </c>
      <c r="J15" s="250">
        <f t="shared" si="0"/>
        <v>0.65472893939393939</v>
      </c>
      <c r="K15" s="208" t="s">
        <v>30</v>
      </c>
      <c r="L15" s="208" t="s">
        <v>30</v>
      </c>
      <c r="M15" s="208" t="s">
        <v>30</v>
      </c>
      <c r="N15" s="208" t="s">
        <v>30</v>
      </c>
      <c r="O15" s="2" t="s">
        <v>958</v>
      </c>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row>
    <row r="16" spans="1:65" ht="75" x14ac:dyDescent="0.25">
      <c r="A16" s="18">
        <v>1260</v>
      </c>
      <c r="B16" s="2" t="s">
        <v>0</v>
      </c>
      <c r="C16" s="2" t="s">
        <v>567</v>
      </c>
      <c r="D16" s="18">
        <v>2016</v>
      </c>
      <c r="E16" s="18">
        <v>2016</v>
      </c>
      <c r="F16" s="92" t="s">
        <v>568</v>
      </c>
      <c r="G16" s="199">
        <v>30000</v>
      </c>
      <c r="H16" s="202">
        <v>20625</v>
      </c>
      <c r="I16" s="207">
        <v>30000</v>
      </c>
      <c r="J16" s="240">
        <f t="shared" si="0"/>
        <v>0.6875</v>
      </c>
      <c r="K16" s="208" t="s">
        <v>30</v>
      </c>
      <c r="L16" s="208" t="s">
        <v>30</v>
      </c>
      <c r="M16" s="208" t="s">
        <v>30</v>
      </c>
      <c r="N16" s="208" t="s">
        <v>30</v>
      </c>
      <c r="O16" s="2" t="s">
        <v>958</v>
      </c>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row>
    <row r="17" spans="1:65" ht="75" x14ac:dyDescent="0.25">
      <c r="A17" s="18">
        <v>1264</v>
      </c>
      <c r="B17" s="18" t="s">
        <v>249</v>
      </c>
      <c r="C17" s="19" t="s">
        <v>569</v>
      </c>
      <c r="D17" s="18">
        <v>2019</v>
      </c>
      <c r="E17" s="18" t="s">
        <v>31</v>
      </c>
      <c r="F17" s="92" t="s">
        <v>570</v>
      </c>
      <c r="G17" s="199">
        <v>7500</v>
      </c>
      <c r="H17" s="202">
        <v>7000</v>
      </c>
      <c r="I17" s="202">
        <v>9000</v>
      </c>
      <c r="J17" s="240">
        <f t="shared" si="0"/>
        <v>0.77777777777777779</v>
      </c>
      <c r="K17" s="208" t="s">
        <v>30</v>
      </c>
      <c r="L17" s="208" t="s">
        <v>30</v>
      </c>
      <c r="M17" s="208" t="s">
        <v>30</v>
      </c>
      <c r="N17" s="208" t="s">
        <v>30</v>
      </c>
      <c r="O17" s="2" t="s">
        <v>958</v>
      </c>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row>
    <row r="18" spans="1:65" ht="60" x14ac:dyDescent="0.25">
      <c r="A18" s="2">
        <v>1032</v>
      </c>
      <c r="B18" s="2" t="s">
        <v>950</v>
      </c>
      <c r="C18" s="2" t="s">
        <v>571</v>
      </c>
      <c r="D18" s="2">
        <v>2016</v>
      </c>
      <c r="E18" s="2">
        <v>2016</v>
      </c>
      <c r="F18" s="85" t="s">
        <v>572</v>
      </c>
      <c r="G18" s="199">
        <v>7500</v>
      </c>
      <c r="H18" s="199">
        <v>5625</v>
      </c>
      <c r="I18" s="199">
        <v>17000</v>
      </c>
      <c r="J18" s="240">
        <f t="shared" si="0"/>
        <v>0.33088235294117646</v>
      </c>
      <c r="K18" s="208" t="s">
        <v>30</v>
      </c>
      <c r="L18" s="208" t="s">
        <v>30</v>
      </c>
      <c r="M18" s="202">
        <v>3</v>
      </c>
      <c r="N18" s="202">
        <v>9926</v>
      </c>
      <c r="O18" s="2" t="s">
        <v>958</v>
      </c>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row>
    <row r="19" spans="1:65" ht="30" x14ac:dyDescent="0.25">
      <c r="A19" s="18">
        <v>1059</v>
      </c>
      <c r="B19" s="2" t="s">
        <v>17</v>
      </c>
      <c r="C19" s="18" t="s">
        <v>573</v>
      </c>
      <c r="D19" s="18">
        <v>2017</v>
      </c>
      <c r="E19" s="18" t="s">
        <v>61</v>
      </c>
      <c r="F19" s="86" t="s">
        <v>574</v>
      </c>
      <c r="G19" s="199">
        <v>6978.9260000000004</v>
      </c>
      <c r="H19" s="202">
        <v>4744.6139999999996</v>
      </c>
      <c r="I19" s="202">
        <v>32250</v>
      </c>
      <c r="J19" s="240">
        <f t="shared" ref="J19:J35" si="1">H19/I19</f>
        <v>0.14711981395348836</v>
      </c>
      <c r="K19" s="205" t="s">
        <v>30</v>
      </c>
      <c r="L19" s="205" t="s">
        <v>30</v>
      </c>
      <c r="M19" s="205" t="s">
        <v>30</v>
      </c>
      <c r="N19" s="205" t="s">
        <v>30</v>
      </c>
      <c r="O19" s="2" t="s">
        <v>958</v>
      </c>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row>
    <row r="20" spans="1:65" ht="45" x14ac:dyDescent="0.25">
      <c r="A20" s="19">
        <v>1211</v>
      </c>
      <c r="B20" s="12" t="s">
        <v>3</v>
      </c>
      <c r="C20" s="3" t="s">
        <v>575</v>
      </c>
      <c r="D20" s="18">
        <v>2019</v>
      </c>
      <c r="E20" s="18">
        <v>2019</v>
      </c>
      <c r="F20" s="90" t="s">
        <v>576</v>
      </c>
      <c r="G20" s="249">
        <v>6000</v>
      </c>
      <c r="H20" s="249">
        <v>5250</v>
      </c>
      <c r="I20" s="249">
        <v>6000</v>
      </c>
      <c r="J20" s="240">
        <f t="shared" si="1"/>
        <v>0.875</v>
      </c>
      <c r="K20" s="208" t="s">
        <v>30</v>
      </c>
      <c r="L20" s="208" t="s">
        <v>30</v>
      </c>
      <c r="M20" s="208" t="s">
        <v>30</v>
      </c>
      <c r="N20" s="208" t="s">
        <v>30</v>
      </c>
      <c r="O20" s="2" t="s">
        <v>958</v>
      </c>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row>
    <row r="21" spans="1:65" ht="45" x14ac:dyDescent="0.25">
      <c r="A21" s="19">
        <v>1214</v>
      </c>
      <c r="B21" s="12" t="s">
        <v>6</v>
      </c>
      <c r="C21" s="2" t="s">
        <v>577</v>
      </c>
      <c r="D21" s="18">
        <v>2019</v>
      </c>
      <c r="E21" s="18" t="s">
        <v>31</v>
      </c>
      <c r="F21" s="90" t="s">
        <v>578</v>
      </c>
      <c r="G21" s="199">
        <v>3200</v>
      </c>
      <c r="H21" s="202">
        <v>1843.58</v>
      </c>
      <c r="I21" s="207">
        <v>20000</v>
      </c>
      <c r="J21" s="240">
        <f t="shared" si="1"/>
        <v>9.2178999999999997E-2</v>
      </c>
      <c r="K21" s="208" t="s">
        <v>30</v>
      </c>
      <c r="L21" s="208" t="s">
        <v>30</v>
      </c>
      <c r="M21" s="208" t="s">
        <v>30</v>
      </c>
      <c r="N21" s="208" t="s">
        <v>30</v>
      </c>
      <c r="O21" s="2" t="s">
        <v>958</v>
      </c>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row>
    <row r="22" spans="1:65" ht="30" x14ac:dyDescent="0.25">
      <c r="A22" s="14">
        <v>1261</v>
      </c>
      <c r="B22" s="2" t="s">
        <v>950</v>
      </c>
      <c r="C22" s="2" t="s">
        <v>579</v>
      </c>
      <c r="D22" s="5">
        <v>2015</v>
      </c>
      <c r="E22" s="5">
        <v>2016</v>
      </c>
      <c r="F22" s="93" t="s">
        <v>580</v>
      </c>
      <c r="G22" s="198">
        <v>16000</v>
      </c>
      <c r="H22" s="199">
        <v>6400</v>
      </c>
      <c r="I22" s="198">
        <v>16000</v>
      </c>
      <c r="J22" s="240">
        <f t="shared" si="1"/>
        <v>0.4</v>
      </c>
      <c r="K22" s="202" t="s">
        <v>30</v>
      </c>
      <c r="L22" s="208" t="s">
        <v>30</v>
      </c>
      <c r="M22" s="199">
        <v>5</v>
      </c>
      <c r="N22" s="202">
        <v>15600</v>
      </c>
      <c r="O22" s="2" t="s">
        <v>958</v>
      </c>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row>
    <row r="23" spans="1:65" ht="90" x14ac:dyDescent="0.25">
      <c r="A23" s="18">
        <v>1269</v>
      </c>
      <c r="B23" s="18" t="s">
        <v>249</v>
      </c>
      <c r="C23" s="19" t="s">
        <v>581</v>
      </c>
      <c r="D23" s="20">
        <v>2019</v>
      </c>
      <c r="E23" s="20" t="s">
        <v>31</v>
      </c>
      <c r="F23" s="92" t="s">
        <v>582</v>
      </c>
      <c r="G23" s="249">
        <v>640</v>
      </c>
      <c r="H23" s="249">
        <v>597.33299999999997</v>
      </c>
      <c r="I23" s="249">
        <v>640</v>
      </c>
      <c r="J23" s="240">
        <f t="shared" si="1"/>
        <v>0.9333328125</v>
      </c>
      <c r="K23" s="208" t="s">
        <v>30</v>
      </c>
      <c r="L23" s="208" t="s">
        <v>30</v>
      </c>
      <c r="M23" s="208" t="s">
        <v>30</v>
      </c>
      <c r="N23" s="208" t="s">
        <v>30</v>
      </c>
      <c r="O23" s="2" t="s">
        <v>958</v>
      </c>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row>
    <row r="24" spans="1:65" ht="45" x14ac:dyDescent="0.25">
      <c r="A24" s="19">
        <v>1057</v>
      </c>
      <c r="B24" s="12" t="s">
        <v>4</v>
      </c>
      <c r="C24" s="2" t="s">
        <v>583</v>
      </c>
      <c r="D24" s="18">
        <v>2021</v>
      </c>
      <c r="E24" s="18" t="s">
        <v>45</v>
      </c>
      <c r="F24" s="90" t="s">
        <v>584</v>
      </c>
      <c r="G24" s="199">
        <v>432118.73</v>
      </c>
      <c r="H24" s="202">
        <v>406944.01299999998</v>
      </c>
      <c r="I24" s="202">
        <v>715000</v>
      </c>
      <c r="J24" s="240">
        <f t="shared" si="1"/>
        <v>0.5691524657342657</v>
      </c>
      <c r="K24" s="202">
        <v>73990</v>
      </c>
      <c r="L24" s="202">
        <v>14798</v>
      </c>
      <c r="M24" s="247" t="s">
        <v>30</v>
      </c>
      <c r="N24" s="202" t="s">
        <v>30</v>
      </c>
      <c r="O24" s="2" t="s">
        <v>958</v>
      </c>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row>
    <row r="25" spans="1:65" ht="60" x14ac:dyDescent="0.25">
      <c r="A25" s="18">
        <v>1086</v>
      </c>
      <c r="B25" s="2" t="s">
        <v>585</v>
      </c>
      <c r="C25" s="18" t="s">
        <v>586</v>
      </c>
      <c r="D25" s="18">
        <v>2013</v>
      </c>
      <c r="E25" s="18" t="s">
        <v>60</v>
      </c>
      <c r="F25" s="86" t="s">
        <v>587</v>
      </c>
      <c r="G25" s="199">
        <v>234000</v>
      </c>
      <c r="H25" s="202">
        <v>152263.41</v>
      </c>
      <c r="I25" s="202">
        <v>234000</v>
      </c>
      <c r="J25" s="240">
        <f t="shared" si="1"/>
        <v>0.65069833333333338</v>
      </c>
      <c r="K25" s="202">
        <v>52056</v>
      </c>
      <c r="L25" s="202">
        <v>19521</v>
      </c>
      <c r="M25" s="247" t="s">
        <v>30</v>
      </c>
      <c r="N25" s="247" t="s">
        <v>30</v>
      </c>
      <c r="O25" s="2" t="s">
        <v>958</v>
      </c>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row>
    <row r="26" spans="1:65" ht="60" x14ac:dyDescent="0.25">
      <c r="A26" s="18">
        <v>1121</v>
      </c>
      <c r="B26" s="2" t="s">
        <v>588</v>
      </c>
      <c r="C26" s="18" t="s">
        <v>589</v>
      </c>
      <c r="D26" s="18">
        <v>2017</v>
      </c>
      <c r="E26" s="18" t="s">
        <v>36</v>
      </c>
      <c r="F26" s="86" t="s">
        <v>590</v>
      </c>
      <c r="G26" s="210">
        <v>3600</v>
      </c>
      <c r="H26" s="202">
        <v>3024</v>
      </c>
      <c r="I26" s="202">
        <v>3800</v>
      </c>
      <c r="J26" s="240">
        <f t="shared" si="1"/>
        <v>0.79578947368421049</v>
      </c>
      <c r="K26" s="202">
        <v>416.84210526315792</v>
      </c>
      <c r="L26" s="202">
        <v>398</v>
      </c>
      <c r="M26" s="247" t="s">
        <v>30</v>
      </c>
      <c r="N26" s="252">
        <v>1591578.9473684209</v>
      </c>
      <c r="O26" s="2" t="s">
        <v>958</v>
      </c>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row>
    <row r="27" spans="1:65" ht="75" x14ac:dyDescent="0.25">
      <c r="A27" s="19">
        <v>1219</v>
      </c>
      <c r="B27" s="12" t="s">
        <v>0</v>
      </c>
      <c r="C27" s="2" t="s">
        <v>591</v>
      </c>
      <c r="D27" s="18">
        <v>2019</v>
      </c>
      <c r="E27" s="18" t="s">
        <v>39</v>
      </c>
      <c r="F27" s="90" t="s">
        <v>592</v>
      </c>
      <c r="G27" s="236">
        <v>107000</v>
      </c>
      <c r="H27" s="249">
        <v>99303.012000000002</v>
      </c>
      <c r="I27" s="249">
        <v>113970</v>
      </c>
      <c r="J27" s="240">
        <f t="shared" si="1"/>
        <v>0.87130834430113191</v>
      </c>
      <c r="K27" s="208" t="s">
        <v>30</v>
      </c>
      <c r="L27" s="208" t="s">
        <v>30</v>
      </c>
      <c r="M27" s="208" t="s">
        <v>30</v>
      </c>
      <c r="N27" s="208" t="s">
        <v>30</v>
      </c>
      <c r="O27" s="2" t="s">
        <v>958</v>
      </c>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row>
    <row r="28" spans="1:65" ht="75" x14ac:dyDescent="0.25">
      <c r="A28" s="5">
        <v>1298</v>
      </c>
      <c r="B28" s="68" t="s">
        <v>95</v>
      </c>
      <c r="C28" s="68" t="s">
        <v>593</v>
      </c>
      <c r="D28" s="20">
        <v>2021</v>
      </c>
      <c r="E28" s="12" t="s">
        <v>96</v>
      </c>
      <c r="F28" s="94" t="s">
        <v>594</v>
      </c>
      <c r="G28" s="208">
        <v>362101</v>
      </c>
      <c r="H28" s="208">
        <v>26165</v>
      </c>
      <c r="I28" s="208">
        <v>362101</v>
      </c>
      <c r="J28" s="240">
        <f t="shared" si="1"/>
        <v>7.2258844907912428E-2</v>
      </c>
      <c r="K28" s="208">
        <v>4697</v>
      </c>
      <c r="L28" s="208">
        <v>4697</v>
      </c>
      <c r="M28" s="247" t="s">
        <v>30</v>
      </c>
      <c r="N28" s="247" t="s">
        <v>30</v>
      </c>
      <c r="O28" s="2" t="s">
        <v>958</v>
      </c>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row>
    <row r="29" spans="1:65" ht="75" x14ac:dyDescent="0.25">
      <c r="A29" s="18">
        <v>1060</v>
      </c>
      <c r="B29" s="2" t="s">
        <v>17</v>
      </c>
      <c r="C29" s="18" t="s">
        <v>595</v>
      </c>
      <c r="D29" s="18">
        <v>2016</v>
      </c>
      <c r="E29" s="18" t="s">
        <v>61</v>
      </c>
      <c r="F29" s="86" t="s">
        <v>596</v>
      </c>
      <c r="G29" s="210">
        <v>60792.998</v>
      </c>
      <c r="H29" s="202">
        <v>42830.786999999997</v>
      </c>
      <c r="I29" s="202">
        <v>72553</v>
      </c>
      <c r="J29" s="240">
        <f t="shared" si="1"/>
        <v>0.59033791848717487</v>
      </c>
      <c r="K29" s="199">
        <v>59034</v>
      </c>
      <c r="L29" s="199">
        <v>59034</v>
      </c>
      <c r="M29" s="247" t="s">
        <v>30</v>
      </c>
      <c r="N29" s="247" t="s">
        <v>30</v>
      </c>
      <c r="O29" s="2" t="s">
        <v>958</v>
      </c>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row>
    <row r="30" spans="1:65" ht="90" x14ac:dyDescent="0.25">
      <c r="A30" s="19">
        <v>1058</v>
      </c>
      <c r="B30" s="12" t="s">
        <v>4</v>
      </c>
      <c r="C30" s="2" t="s">
        <v>597</v>
      </c>
      <c r="D30" s="18">
        <v>2019</v>
      </c>
      <c r="E30" s="18" t="s">
        <v>59</v>
      </c>
      <c r="F30" s="90" t="s">
        <v>598</v>
      </c>
      <c r="G30" s="199">
        <v>56000</v>
      </c>
      <c r="H30" s="202">
        <v>46916.658000000003</v>
      </c>
      <c r="I30" s="202">
        <v>220000</v>
      </c>
      <c r="J30" s="240">
        <f t="shared" si="1"/>
        <v>0.21325753636363637</v>
      </c>
      <c r="K30" s="202">
        <v>10726</v>
      </c>
      <c r="L30" s="202">
        <v>4302</v>
      </c>
      <c r="M30" s="247" t="s">
        <v>30</v>
      </c>
      <c r="N30" s="247" t="s">
        <v>30</v>
      </c>
      <c r="O30" s="2" t="s">
        <v>958</v>
      </c>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row>
    <row r="31" spans="1:65" ht="90" x14ac:dyDescent="0.25">
      <c r="A31" s="18">
        <v>1079</v>
      </c>
      <c r="B31" s="2" t="s">
        <v>944</v>
      </c>
      <c r="C31" s="64" t="s">
        <v>599</v>
      </c>
      <c r="D31" s="18">
        <v>2017</v>
      </c>
      <c r="E31" s="18" t="s">
        <v>48</v>
      </c>
      <c r="F31" s="86" t="s">
        <v>600</v>
      </c>
      <c r="G31" s="199">
        <v>84000</v>
      </c>
      <c r="H31" s="202">
        <v>72716.429999999993</v>
      </c>
      <c r="I31" s="202">
        <v>109500</v>
      </c>
      <c r="J31" s="240">
        <f t="shared" si="1"/>
        <v>0.6640769863013698</v>
      </c>
      <c r="K31" s="202">
        <v>8301</v>
      </c>
      <c r="L31" s="202">
        <v>8301</v>
      </c>
      <c r="M31" s="247" t="s">
        <v>30</v>
      </c>
      <c r="N31" s="247" t="s">
        <v>30</v>
      </c>
      <c r="O31" s="2" t="s">
        <v>958</v>
      </c>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row>
    <row r="32" spans="1:65" ht="45" x14ac:dyDescent="0.25">
      <c r="A32" s="18">
        <v>1146</v>
      </c>
      <c r="B32" s="2" t="s">
        <v>10</v>
      </c>
      <c r="C32" s="2" t="s">
        <v>601</v>
      </c>
      <c r="D32" s="18">
        <v>2018</v>
      </c>
      <c r="E32" s="18" t="s">
        <v>36</v>
      </c>
      <c r="F32" s="86" t="s">
        <v>602</v>
      </c>
      <c r="G32" s="210">
        <v>1035</v>
      </c>
      <c r="H32" s="202">
        <v>741.14200000000005</v>
      </c>
      <c r="I32" s="202">
        <v>1725</v>
      </c>
      <c r="J32" s="240">
        <f t="shared" si="1"/>
        <v>0.42964753623188406</v>
      </c>
      <c r="K32" s="208" t="s">
        <v>30</v>
      </c>
      <c r="L32" s="208" t="s">
        <v>30</v>
      </c>
      <c r="M32" s="208" t="s">
        <v>30</v>
      </c>
      <c r="N32" s="208" t="s">
        <v>30</v>
      </c>
      <c r="O32" s="2" t="s">
        <v>958</v>
      </c>
      <c r="P32" s="160"/>
      <c r="Q32" s="160"/>
      <c r="R32" s="160"/>
      <c r="S32" s="160"/>
      <c r="T32" s="160"/>
      <c r="U32" s="160"/>
      <c r="V32" s="160"/>
      <c r="W32" s="160"/>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row>
    <row r="33" spans="1:65" ht="75" x14ac:dyDescent="0.25">
      <c r="A33" s="18">
        <v>1051</v>
      </c>
      <c r="B33" s="8" t="s">
        <v>20</v>
      </c>
      <c r="C33" s="8" t="s">
        <v>603</v>
      </c>
      <c r="D33" s="18">
        <v>2015</v>
      </c>
      <c r="E33" s="60" t="s">
        <v>62</v>
      </c>
      <c r="F33" s="95" t="s">
        <v>604</v>
      </c>
      <c r="G33" s="210">
        <v>11500</v>
      </c>
      <c r="H33" s="202">
        <v>9775</v>
      </c>
      <c r="I33" s="202">
        <v>70000</v>
      </c>
      <c r="J33" s="240">
        <f t="shared" si="1"/>
        <v>0.13964285714285715</v>
      </c>
      <c r="K33" s="202">
        <v>559</v>
      </c>
      <c r="L33" s="202">
        <v>559</v>
      </c>
      <c r="M33" s="247" t="s">
        <v>30</v>
      </c>
      <c r="N33" s="247" t="s">
        <v>30</v>
      </c>
      <c r="O33" s="2" t="s">
        <v>959</v>
      </c>
      <c r="P33" s="160"/>
      <c r="Q33" s="160"/>
      <c r="R33" s="160"/>
      <c r="S33" s="160"/>
      <c r="T33" s="160"/>
      <c r="U33" s="160"/>
      <c r="V33" s="160"/>
      <c r="W33" s="160"/>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row>
    <row r="34" spans="1:65" ht="75" x14ac:dyDescent="0.25">
      <c r="A34" s="18">
        <v>1092</v>
      </c>
      <c r="B34" s="2" t="s">
        <v>16</v>
      </c>
      <c r="C34" s="18" t="s">
        <v>605</v>
      </c>
      <c r="D34" s="18">
        <v>2017</v>
      </c>
      <c r="E34" s="18">
        <v>2017</v>
      </c>
      <c r="F34" s="86" t="s">
        <v>606</v>
      </c>
      <c r="G34" s="199">
        <v>2000</v>
      </c>
      <c r="H34" s="202">
        <v>1550</v>
      </c>
      <c r="I34" s="202">
        <v>2000</v>
      </c>
      <c r="J34" s="240">
        <f t="shared" si="1"/>
        <v>0.77500000000000002</v>
      </c>
      <c r="K34" s="199">
        <v>1938</v>
      </c>
      <c r="L34" s="199">
        <v>1938</v>
      </c>
      <c r="M34" s="251">
        <v>25</v>
      </c>
      <c r="N34" s="247" t="s">
        <v>30</v>
      </c>
      <c r="O34" s="2" t="s">
        <v>958</v>
      </c>
      <c r="P34" s="160"/>
      <c r="Q34" s="160"/>
      <c r="R34" s="160"/>
      <c r="S34" s="160"/>
      <c r="T34" s="160"/>
      <c r="U34" s="160"/>
      <c r="V34" s="160"/>
      <c r="W34" s="160"/>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row>
    <row r="35" spans="1:65" ht="90" x14ac:dyDescent="0.25">
      <c r="A35" s="18">
        <v>1259</v>
      </c>
      <c r="B35" s="2" t="s">
        <v>0</v>
      </c>
      <c r="C35" s="18" t="s">
        <v>961</v>
      </c>
      <c r="D35" s="18">
        <v>2016</v>
      </c>
      <c r="E35" s="18">
        <v>2016</v>
      </c>
      <c r="F35" s="93" t="s">
        <v>607</v>
      </c>
      <c r="G35" s="253">
        <v>28300</v>
      </c>
      <c r="H35" s="202">
        <v>19976.5</v>
      </c>
      <c r="I35" s="202">
        <v>28300</v>
      </c>
      <c r="J35" s="240">
        <f t="shared" si="1"/>
        <v>0.70588339222614838</v>
      </c>
      <c r="K35" s="208" t="s">
        <v>30</v>
      </c>
      <c r="L35" s="208" t="s">
        <v>30</v>
      </c>
      <c r="M35" s="208" t="s">
        <v>30</v>
      </c>
      <c r="N35" s="208" t="s">
        <v>30</v>
      </c>
      <c r="O35" s="2" t="s">
        <v>958</v>
      </c>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row>
    <row r="36" spans="1:65" ht="90" x14ac:dyDescent="0.25">
      <c r="A36" s="20">
        <v>1321</v>
      </c>
      <c r="B36" s="2" t="s">
        <v>793</v>
      </c>
      <c r="C36" s="2" t="s">
        <v>794</v>
      </c>
      <c r="D36" s="77">
        <v>2021</v>
      </c>
      <c r="E36" s="2" t="s">
        <v>795</v>
      </c>
      <c r="F36" s="90" t="s">
        <v>904</v>
      </c>
      <c r="G36" s="202">
        <v>1000</v>
      </c>
      <c r="H36" s="202">
        <v>950</v>
      </c>
      <c r="I36" s="202">
        <v>4000</v>
      </c>
      <c r="J36" s="240">
        <f t="shared" ref="J36:J41" si="2">H36/I36</f>
        <v>0.23749999999999999</v>
      </c>
      <c r="K36" s="208" t="s">
        <v>30</v>
      </c>
      <c r="L36" s="208" t="s">
        <v>30</v>
      </c>
      <c r="M36" s="208" t="s">
        <v>30</v>
      </c>
      <c r="N36" s="208" t="s">
        <v>30</v>
      </c>
      <c r="O36" s="2" t="s">
        <v>958</v>
      </c>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row>
    <row r="37" spans="1:65" ht="75" x14ac:dyDescent="0.25">
      <c r="A37" s="20">
        <v>1322</v>
      </c>
      <c r="B37" s="2" t="s">
        <v>793</v>
      </c>
      <c r="C37" s="2" t="s">
        <v>796</v>
      </c>
      <c r="D37" s="77">
        <v>2021</v>
      </c>
      <c r="E37" s="2">
        <v>2021</v>
      </c>
      <c r="F37" s="90" t="s">
        <v>903</v>
      </c>
      <c r="G37" s="202">
        <v>25500</v>
      </c>
      <c r="H37" s="202">
        <v>24225</v>
      </c>
      <c r="I37" s="202">
        <v>31875</v>
      </c>
      <c r="J37" s="240">
        <f t="shared" si="2"/>
        <v>0.76</v>
      </c>
      <c r="K37" s="202">
        <v>9880</v>
      </c>
      <c r="L37" s="208" t="s">
        <v>30</v>
      </c>
      <c r="M37" s="208" t="s">
        <v>30</v>
      </c>
      <c r="N37" s="208" t="s">
        <v>30</v>
      </c>
      <c r="O37" s="2" t="s">
        <v>958</v>
      </c>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row>
    <row r="38" spans="1:65" ht="120" x14ac:dyDescent="0.25">
      <c r="A38" s="20">
        <v>1324</v>
      </c>
      <c r="B38" s="2" t="s">
        <v>797</v>
      </c>
      <c r="C38" s="2" t="s">
        <v>798</v>
      </c>
      <c r="D38" s="77">
        <v>2021</v>
      </c>
      <c r="E38" s="2">
        <v>2021</v>
      </c>
      <c r="F38" s="90" t="s">
        <v>905</v>
      </c>
      <c r="G38" s="202">
        <v>2600</v>
      </c>
      <c r="H38" s="202">
        <v>2525.7130000000002</v>
      </c>
      <c r="I38" s="202">
        <v>2600</v>
      </c>
      <c r="J38" s="240">
        <f t="shared" si="2"/>
        <v>0.97142807692307698</v>
      </c>
      <c r="K38" s="208" t="s">
        <v>30</v>
      </c>
      <c r="L38" s="208" t="s">
        <v>30</v>
      </c>
      <c r="M38" s="208" t="s">
        <v>30</v>
      </c>
      <c r="N38" s="208" t="s">
        <v>30</v>
      </c>
      <c r="O38" s="2" t="s">
        <v>958</v>
      </c>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row>
    <row r="39" spans="1:65" ht="75" x14ac:dyDescent="0.25">
      <c r="A39" s="20">
        <v>1371</v>
      </c>
      <c r="B39" s="2" t="s">
        <v>768</v>
      </c>
      <c r="C39" s="2" t="s">
        <v>799</v>
      </c>
      <c r="D39" s="77">
        <v>2021</v>
      </c>
      <c r="E39" s="2" t="s">
        <v>102</v>
      </c>
      <c r="F39" s="90" t="s">
        <v>906</v>
      </c>
      <c r="G39" s="202">
        <v>25000</v>
      </c>
      <c r="H39" s="202">
        <v>25000</v>
      </c>
      <c r="I39" s="202">
        <v>31250</v>
      </c>
      <c r="J39" s="240">
        <f t="shared" si="2"/>
        <v>0.8</v>
      </c>
      <c r="K39" s="202">
        <v>11200</v>
      </c>
      <c r="L39" s="202">
        <v>11200</v>
      </c>
      <c r="M39" s="208" t="s">
        <v>30</v>
      </c>
      <c r="N39" s="208" t="s">
        <v>30</v>
      </c>
      <c r="O39" s="2" t="s">
        <v>958</v>
      </c>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row>
    <row r="40" spans="1:65" ht="30" x14ac:dyDescent="0.25">
      <c r="A40" s="20">
        <v>1375</v>
      </c>
      <c r="B40" s="2" t="s">
        <v>3</v>
      </c>
      <c r="C40" s="2" t="s">
        <v>800</v>
      </c>
      <c r="D40" s="77">
        <v>2021</v>
      </c>
      <c r="E40" s="2">
        <v>2022</v>
      </c>
      <c r="F40" s="90" t="s">
        <v>907</v>
      </c>
      <c r="G40" s="202">
        <v>4000</v>
      </c>
      <c r="H40" s="202">
        <v>4000</v>
      </c>
      <c r="I40" s="202">
        <v>6250</v>
      </c>
      <c r="J40" s="240">
        <f t="shared" si="2"/>
        <v>0.64</v>
      </c>
      <c r="K40" s="208" t="s">
        <v>30</v>
      </c>
      <c r="L40" s="208" t="s">
        <v>30</v>
      </c>
      <c r="M40" s="208" t="s">
        <v>30</v>
      </c>
      <c r="N40" s="208" t="s">
        <v>30</v>
      </c>
      <c r="O40" s="2" t="s">
        <v>958</v>
      </c>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row>
    <row r="41" spans="1:65" ht="105" x14ac:dyDescent="0.25">
      <c r="A41" s="20">
        <v>1387</v>
      </c>
      <c r="B41" s="2" t="s">
        <v>801</v>
      </c>
      <c r="C41" s="2" t="s">
        <v>802</v>
      </c>
      <c r="D41" s="77">
        <v>2021</v>
      </c>
      <c r="E41" s="2" t="s">
        <v>803</v>
      </c>
      <c r="F41" s="90" t="s">
        <v>908</v>
      </c>
      <c r="G41" s="202">
        <v>24000</v>
      </c>
      <c r="H41" s="202">
        <v>24000</v>
      </c>
      <c r="I41" s="202">
        <v>98089.58</v>
      </c>
      <c r="J41" s="240">
        <f t="shared" si="2"/>
        <v>0.24467430689375977</v>
      </c>
      <c r="K41" s="208" t="s">
        <v>30</v>
      </c>
      <c r="L41" s="208" t="s">
        <v>30</v>
      </c>
      <c r="M41" s="208" t="s">
        <v>30</v>
      </c>
      <c r="N41" s="208" t="s">
        <v>30</v>
      </c>
      <c r="O41" s="2" t="s">
        <v>958</v>
      </c>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row>
    <row r="42" spans="1:65" x14ac:dyDescent="0.25">
      <c r="A42" s="106"/>
      <c r="B42" s="106"/>
      <c r="C42" s="106"/>
      <c r="D42" s="171"/>
      <c r="E42" s="106"/>
      <c r="F42" s="172"/>
      <c r="G42" s="167"/>
      <c r="H42" s="158"/>
      <c r="I42" s="167"/>
      <c r="J42" s="127"/>
      <c r="K42" s="167"/>
      <c r="L42" s="167"/>
      <c r="M42" s="106"/>
      <c r="N42" s="106"/>
      <c r="O42" s="117"/>
      <c r="P42" s="127"/>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row>
    <row r="43" spans="1:65" x14ac:dyDescent="0.25">
      <c r="A43" s="106"/>
      <c r="B43" s="106"/>
      <c r="C43" s="106"/>
      <c r="D43" s="171"/>
      <c r="E43" s="106"/>
      <c r="F43" s="172"/>
      <c r="G43" s="167"/>
      <c r="H43" s="158"/>
      <c r="I43" s="167"/>
      <c r="J43" s="127"/>
      <c r="K43" s="167"/>
      <c r="L43" s="167"/>
      <c r="M43" s="106"/>
      <c r="N43" s="106"/>
      <c r="O43" s="117"/>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row>
    <row r="44" spans="1:65" x14ac:dyDescent="0.25">
      <c r="A44" s="106"/>
      <c r="B44" s="106"/>
      <c r="C44" s="106"/>
      <c r="D44" s="171"/>
      <c r="E44" s="106"/>
      <c r="F44" s="172"/>
      <c r="G44" s="167"/>
      <c r="H44" s="167"/>
      <c r="I44" s="167"/>
      <c r="J44" s="127"/>
      <c r="K44" s="167"/>
      <c r="L44" s="167"/>
      <c r="M44" s="106"/>
      <c r="N44" s="106"/>
      <c r="O44" s="117"/>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row>
    <row r="45" spans="1:65" x14ac:dyDescent="0.25">
      <c r="A45" s="106"/>
      <c r="B45" s="106"/>
      <c r="C45" s="106"/>
      <c r="D45" s="171"/>
      <c r="E45" s="106"/>
      <c r="F45" s="172"/>
      <c r="G45" s="167"/>
      <c r="H45" s="167"/>
      <c r="I45" s="167"/>
      <c r="J45" s="127"/>
      <c r="K45" s="167"/>
      <c r="L45" s="167"/>
      <c r="M45" s="106"/>
      <c r="N45" s="106"/>
      <c r="O45" s="117"/>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row>
    <row r="46" spans="1:65" x14ac:dyDescent="0.25">
      <c r="A46" s="106"/>
      <c r="B46" s="106"/>
      <c r="C46" s="106"/>
      <c r="D46" s="171"/>
      <c r="E46" s="106"/>
      <c r="F46" s="172"/>
      <c r="G46" s="167"/>
      <c r="H46" s="167"/>
      <c r="I46" s="167"/>
      <c r="J46" s="127"/>
      <c r="K46" s="167"/>
      <c r="L46" s="167"/>
      <c r="M46" s="106"/>
      <c r="N46" s="106"/>
      <c r="O46" s="117"/>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row>
    <row r="47" spans="1:65" x14ac:dyDescent="0.25">
      <c r="A47" s="106"/>
      <c r="B47" s="106"/>
      <c r="C47" s="106"/>
      <c r="D47" s="171"/>
      <c r="E47" s="106"/>
      <c r="F47" s="172"/>
      <c r="G47" s="167"/>
      <c r="H47" s="167"/>
      <c r="I47" s="167"/>
      <c r="J47" s="127"/>
      <c r="K47" s="167"/>
      <c r="L47" s="167"/>
      <c r="M47" s="106"/>
      <c r="N47" s="106"/>
      <c r="O47" s="117"/>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row>
    <row r="48" spans="1:65" x14ac:dyDescent="0.25">
      <c r="A48" s="106"/>
      <c r="B48" s="106"/>
      <c r="C48" s="106"/>
      <c r="D48" s="171"/>
      <c r="E48" s="106"/>
      <c r="F48" s="172"/>
      <c r="G48" s="167"/>
      <c r="H48" s="167"/>
      <c r="I48" s="167"/>
      <c r="J48" s="127"/>
      <c r="K48" s="167"/>
      <c r="L48" s="167"/>
      <c r="M48" s="106"/>
      <c r="N48" s="106"/>
      <c r="O48" s="117"/>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row>
    <row r="49" spans="1:65" x14ac:dyDescent="0.25">
      <c r="A49" s="106"/>
      <c r="B49" s="106"/>
      <c r="C49" s="106"/>
      <c r="D49" s="171"/>
      <c r="E49" s="106"/>
      <c r="F49" s="172"/>
      <c r="G49" s="167"/>
      <c r="H49" s="167"/>
      <c r="I49" s="167"/>
      <c r="J49" s="127"/>
      <c r="K49" s="167"/>
      <c r="L49" s="167"/>
      <c r="M49" s="106"/>
      <c r="N49" s="106"/>
      <c r="O49" s="117"/>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row>
    <row r="50" spans="1:65" x14ac:dyDescent="0.25">
      <c r="A50" s="106"/>
      <c r="B50" s="106"/>
      <c r="C50" s="106"/>
      <c r="D50" s="171"/>
      <c r="E50" s="106"/>
      <c r="F50" s="172"/>
      <c r="G50" s="167"/>
      <c r="H50" s="167"/>
      <c r="I50" s="167"/>
      <c r="J50" s="127"/>
      <c r="K50" s="167"/>
      <c r="L50" s="167"/>
      <c r="M50" s="106"/>
      <c r="N50" s="106"/>
      <c r="O50" s="117"/>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row>
    <row r="51" spans="1:65" x14ac:dyDescent="0.25">
      <c r="A51" s="106"/>
      <c r="B51" s="106"/>
      <c r="C51" s="106"/>
      <c r="D51" s="171"/>
      <c r="E51" s="106"/>
      <c r="F51" s="172"/>
      <c r="G51" s="167"/>
      <c r="H51" s="167"/>
      <c r="I51" s="167"/>
      <c r="J51" s="127"/>
      <c r="K51" s="167"/>
      <c r="L51" s="167"/>
      <c r="M51" s="106"/>
      <c r="N51" s="106"/>
      <c r="O51" s="117"/>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row>
    <row r="52" spans="1:65" x14ac:dyDescent="0.25">
      <c r="A52" s="106"/>
      <c r="B52" s="106"/>
      <c r="C52" s="106"/>
      <c r="D52" s="171"/>
      <c r="E52" s="106"/>
      <c r="F52" s="172"/>
      <c r="G52" s="167"/>
      <c r="H52" s="167"/>
      <c r="I52" s="167"/>
      <c r="J52" s="127"/>
      <c r="K52" s="167"/>
      <c r="L52" s="167"/>
      <c r="M52" s="106"/>
      <c r="N52" s="106"/>
      <c r="O52" s="117"/>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row>
    <row r="53" spans="1:65" x14ac:dyDescent="0.25">
      <c r="A53" s="106"/>
      <c r="B53" s="106"/>
      <c r="C53" s="106"/>
      <c r="D53" s="171"/>
      <c r="E53" s="106"/>
      <c r="F53" s="172"/>
      <c r="G53" s="167"/>
      <c r="H53" s="167"/>
      <c r="I53" s="167"/>
      <c r="J53" s="127"/>
      <c r="K53" s="167"/>
      <c r="L53" s="167"/>
      <c r="M53" s="106"/>
      <c r="N53" s="106"/>
      <c r="O53" s="117"/>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row>
    <row r="54" spans="1:65" x14ac:dyDescent="0.25">
      <c r="A54" s="106"/>
      <c r="B54" s="106"/>
      <c r="C54" s="106"/>
      <c r="D54" s="171"/>
      <c r="E54" s="106"/>
      <c r="F54" s="172"/>
      <c r="G54" s="167"/>
      <c r="H54" s="167"/>
      <c r="I54" s="167"/>
      <c r="J54" s="127"/>
      <c r="K54" s="167"/>
      <c r="L54" s="167"/>
      <c r="M54" s="106"/>
      <c r="N54" s="106"/>
      <c r="O54" s="117"/>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row>
    <row r="55" spans="1:65" x14ac:dyDescent="0.25">
      <c r="A55" s="106"/>
      <c r="B55" s="106"/>
      <c r="C55" s="106"/>
      <c r="D55" s="171"/>
      <c r="E55" s="106"/>
      <c r="F55" s="172"/>
      <c r="G55" s="167"/>
      <c r="H55" s="167"/>
      <c r="I55" s="167"/>
      <c r="J55" s="127"/>
      <c r="K55" s="167"/>
      <c r="L55" s="167"/>
      <c r="M55" s="106"/>
      <c r="N55" s="106"/>
      <c r="O55" s="117"/>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row>
    <row r="56" spans="1:65" x14ac:dyDescent="0.25">
      <c r="A56" s="106"/>
      <c r="B56" s="106"/>
      <c r="C56" s="106"/>
      <c r="D56" s="171"/>
      <c r="E56" s="106"/>
      <c r="F56" s="172"/>
      <c r="G56" s="167"/>
      <c r="H56" s="167"/>
      <c r="I56" s="167"/>
      <c r="J56" s="127"/>
      <c r="K56" s="167"/>
      <c r="L56" s="167"/>
      <c r="M56" s="106"/>
      <c r="N56" s="106"/>
      <c r="O56" s="117"/>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row>
    <row r="57" spans="1:65" x14ac:dyDescent="0.25">
      <c r="A57" s="106"/>
      <c r="B57" s="106"/>
      <c r="C57" s="106"/>
      <c r="D57" s="171"/>
      <c r="E57" s="106"/>
      <c r="F57" s="172"/>
      <c r="G57" s="167"/>
      <c r="H57" s="167"/>
      <c r="I57" s="167"/>
      <c r="J57" s="127"/>
      <c r="K57" s="167"/>
      <c r="L57" s="167"/>
      <c r="M57" s="106"/>
      <c r="N57" s="106"/>
      <c r="O57" s="117"/>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row>
    <row r="58" spans="1:65" x14ac:dyDescent="0.25">
      <c r="A58" s="106"/>
      <c r="B58" s="106"/>
      <c r="C58" s="106"/>
      <c r="D58" s="171"/>
      <c r="E58" s="106"/>
      <c r="F58" s="172"/>
      <c r="G58" s="167"/>
      <c r="H58" s="167"/>
      <c r="I58" s="167"/>
      <c r="J58" s="127"/>
      <c r="K58" s="167"/>
      <c r="L58" s="167"/>
      <c r="M58" s="106"/>
      <c r="N58" s="106"/>
      <c r="O58" s="117"/>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row>
    <row r="59" spans="1:65" x14ac:dyDescent="0.25">
      <c r="A59" s="106"/>
      <c r="B59" s="106"/>
      <c r="C59" s="106"/>
      <c r="D59" s="171"/>
      <c r="E59" s="106"/>
      <c r="F59" s="172"/>
      <c r="G59" s="167"/>
      <c r="H59" s="167"/>
      <c r="I59" s="167"/>
      <c r="J59" s="127"/>
      <c r="K59" s="167"/>
      <c r="L59" s="167"/>
      <c r="M59" s="106"/>
      <c r="N59" s="106"/>
      <c r="O59" s="117"/>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row>
    <row r="60" spans="1:65" x14ac:dyDescent="0.25">
      <c r="A60" s="106"/>
      <c r="B60" s="106"/>
      <c r="C60" s="106"/>
      <c r="D60" s="171"/>
      <c r="E60" s="106"/>
      <c r="F60" s="172"/>
      <c r="G60" s="167"/>
      <c r="H60" s="167"/>
      <c r="I60" s="167"/>
      <c r="J60" s="127"/>
      <c r="K60" s="167"/>
      <c r="L60" s="167"/>
      <c r="M60" s="106"/>
      <c r="N60" s="106"/>
      <c r="O60" s="117"/>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row>
    <row r="61" spans="1:65" x14ac:dyDescent="0.25">
      <c r="A61" s="106"/>
      <c r="B61" s="106"/>
      <c r="C61" s="106"/>
      <c r="D61" s="171"/>
      <c r="E61" s="106"/>
      <c r="F61" s="172"/>
      <c r="G61" s="167"/>
      <c r="H61" s="167"/>
      <c r="I61" s="167"/>
      <c r="J61" s="127"/>
      <c r="K61" s="167"/>
      <c r="L61" s="167"/>
      <c r="M61" s="106"/>
      <c r="N61" s="106"/>
      <c r="O61" s="117"/>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row>
    <row r="62" spans="1:65" x14ac:dyDescent="0.25">
      <c r="A62" s="106"/>
      <c r="B62" s="106"/>
      <c r="C62" s="106"/>
      <c r="D62" s="171"/>
      <c r="E62" s="106"/>
      <c r="F62" s="172"/>
      <c r="G62" s="167"/>
      <c r="H62" s="167"/>
      <c r="I62" s="167"/>
      <c r="J62" s="127"/>
      <c r="K62" s="167"/>
      <c r="L62" s="167"/>
      <c r="M62" s="106"/>
      <c r="N62" s="106"/>
      <c r="O62" s="117"/>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row>
    <row r="63" spans="1:65" x14ac:dyDescent="0.25">
      <c r="A63" s="106"/>
      <c r="B63" s="106"/>
      <c r="C63" s="106"/>
      <c r="D63" s="171"/>
      <c r="E63" s="106"/>
      <c r="F63" s="172"/>
      <c r="G63" s="167"/>
      <c r="H63" s="167"/>
      <c r="I63" s="167"/>
      <c r="J63" s="127"/>
      <c r="K63" s="167"/>
      <c r="L63" s="167"/>
      <c r="M63" s="106"/>
      <c r="N63" s="106"/>
      <c r="O63" s="117"/>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row>
    <row r="64" spans="1:65" x14ac:dyDescent="0.25">
      <c r="A64" s="106"/>
      <c r="B64" s="106"/>
      <c r="C64" s="106"/>
      <c r="D64" s="171"/>
      <c r="E64" s="106"/>
      <c r="F64" s="172"/>
      <c r="G64" s="167"/>
      <c r="H64" s="167"/>
      <c r="I64" s="167"/>
      <c r="J64" s="127"/>
      <c r="K64" s="167"/>
      <c r="L64" s="167"/>
      <c r="M64" s="106"/>
      <c r="N64" s="106"/>
      <c r="O64" s="117"/>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row>
    <row r="65" spans="1:65" x14ac:dyDescent="0.25">
      <c r="A65" s="106"/>
      <c r="B65" s="106"/>
      <c r="C65" s="106"/>
      <c r="D65" s="171"/>
      <c r="E65" s="106"/>
      <c r="F65" s="172"/>
      <c r="G65" s="167"/>
      <c r="H65" s="167"/>
      <c r="I65" s="167"/>
      <c r="J65" s="127"/>
      <c r="K65" s="167"/>
      <c r="L65" s="167"/>
      <c r="M65" s="106"/>
      <c r="N65" s="106"/>
      <c r="O65" s="117"/>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row>
    <row r="66" spans="1:65" x14ac:dyDescent="0.25">
      <c r="A66" s="106"/>
      <c r="B66" s="106"/>
      <c r="C66" s="106"/>
      <c r="D66" s="171"/>
      <c r="E66" s="106"/>
      <c r="F66" s="172"/>
      <c r="G66" s="167"/>
      <c r="H66" s="167"/>
      <c r="I66" s="167"/>
      <c r="J66" s="127"/>
      <c r="K66" s="167"/>
      <c r="L66" s="167"/>
      <c r="M66" s="106"/>
      <c r="N66" s="106"/>
      <c r="O66" s="117"/>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row>
    <row r="67" spans="1:65" x14ac:dyDescent="0.25">
      <c r="A67" s="106"/>
      <c r="B67" s="106"/>
      <c r="C67" s="106"/>
      <c r="D67" s="171"/>
      <c r="E67" s="106"/>
      <c r="F67" s="172"/>
      <c r="G67" s="167"/>
      <c r="H67" s="167"/>
      <c r="I67" s="167"/>
      <c r="J67" s="127"/>
      <c r="K67" s="167"/>
      <c r="L67" s="167"/>
      <c r="M67" s="106"/>
      <c r="N67" s="106"/>
      <c r="O67" s="117"/>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row>
    <row r="68" spans="1:65" x14ac:dyDescent="0.25">
      <c r="A68" s="106"/>
      <c r="B68" s="106"/>
      <c r="C68" s="106"/>
      <c r="D68" s="171"/>
      <c r="E68" s="106"/>
      <c r="F68" s="172"/>
      <c r="G68" s="167"/>
      <c r="H68" s="167"/>
      <c r="I68" s="167"/>
      <c r="J68" s="127"/>
      <c r="K68" s="167"/>
      <c r="L68" s="167"/>
      <c r="M68" s="106"/>
      <c r="N68" s="106"/>
      <c r="O68" s="117"/>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row>
    <row r="69" spans="1:65" x14ac:dyDescent="0.25">
      <c r="A69" s="106"/>
      <c r="B69" s="106"/>
      <c r="C69" s="106"/>
      <c r="D69" s="171"/>
      <c r="E69" s="106"/>
      <c r="F69" s="172"/>
      <c r="G69" s="167"/>
      <c r="H69" s="167"/>
      <c r="I69" s="167"/>
      <c r="J69" s="127"/>
      <c r="K69" s="167"/>
      <c r="L69" s="167"/>
      <c r="M69" s="106"/>
      <c r="N69" s="106"/>
      <c r="O69" s="117"/>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row>
    <row r="70" spans="1:65" x14ac:dyDescent="0.25">
      <c r="A70" s="106"/>
      <c r="B70" s="106"/>
      <c r="C70" s="106"/>
      <c r="D70" s="171"/>
      <c r="E70" s="106"/>
      <c r="F70" s="172"/>
      <c r="G70" s="167"/>
      <c r="H70" s="167"/>
      <c r="I70" s="167"/>
      <c r="J70" s="127"/>
      <c r="K70" s="167"/>
      <c r="L70" s="167"/>
      <c r="M70" s="106"/>
      <c r="N70" s="106"/>
      <c r="O70" s="117"/>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row>
    <row r="71" spans="1:65" x14ac:dyDescent="0.25">
      <c r="A71" s="106"/>
      <c r="B71" s="106"/>
      <c r="C71" s="106"/>
      <c r="D71" s="171"/>
      <c r="E71" s="106"/>
      <c r="F71" s="172"/>
      <c r="G71" s="167"/>
      <c r="H71" s="167"/>
      <c r="I71" s="167"/>
      <c r="J71" s="127"/>
      <c r="K71" s="167"/>
      <c r="L71" s="167"/>
      <c r="M71" s="106"/>
      <c r="N71" s="106"/>
      <c r="O71" s="117"/>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row>
    <row r="72" spans="1:65" x14ac:dyDescent="0.25">
      <c r="A72" s="106"/>
      <c r="B72" s="106"/>
      <c r="C72" s="106"/>
      <c r="D72" s="171"/>
      <c r="E72" s="106"/>
      <c r="F72" s="172"/>
      <c r="G72" s="167"/>
      <c r="H72" s="167"/>
      <c r="I72" s="167"/>
      <c r="J72" s="127"/>
      <c r="K72" s="167"/>
      <c r="L72" s="167"/>
      <c r="M72" s="106"/>
      <c r="N72" s="106"/>
      <c r="O72" s="117"/>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row>
    <row r="73" spans="1:65" x14ac:dyDescent="0.25">
      <c r="A73" s="106"/>
      <c r="B73" s="106"/>
      <c r="C73" s="106"/>
      <c r="D73" s="171"/>
      <c r="E73" s="106"/>
      <c r="F73" s="172"/>
      <c r="G73" s="167"/>
      <c r="H73" s="167"/>
      <c r="I73" s="167"/>
      <c r="J73" s="127"/>
      <c r="K73" s="167"/>
      <c r="L73" s="167"/>
      <c r="M73" s="106"/>
      <c r="N73" s="106"/>
      <c r="O73" s="117"/>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row>
    <row r="74" spans="1:65" x14ac:dyDescent="0.25">
      <c r="A74" s="106"/>
      <c r="B74" s="106"/>
      <c r="C74" s="106"/>
      <c r="D74" s="171"/>
      <c r="E74" s="106"/>
      <c r="F74" s="172"/>
      <c r="G74" s="167"/>
      <c r="H74" s="167"/>
      <c r="I74" s="167"/>
      <c r="J74" s="127"/>
      <c r="K74" s="167"/>
      <c r="L74" s="167"/>
      <c r="M74" s="106"/>
      <c r="N74" s="106"/>
      <c r="O74" s="117"/>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row>
    <row r="75" spans="1:65" x14ac:dyDescent="0.25">
      <c r="A75" s="106"/>
      <c r="B75" s="106"/>
      <c r="C75" s="106"/>
      <c r="D75" s="171"/>
      <c r="E75" s="106"/>
      <c r="F75" s="172"/>
      <c r="G75" s="167"/>
      <c r="H75" s="167"/>
      <c r="I75" s="167"/>
      <c r="J75" s="127"/>
      <c r="K75" s="167"/>
      <c r="L75" s="167"/>
      <c r="M75" s="106"/>
      <c r="N75" s="106"/>
      <c r="O75" s="117"/>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row>
    <row r="76" spans="1:65" x14ac:dyDescent="0.25">
      <c r="A76" s="106"/>
      <c r="B76" s="106"/>
      <c r="C76" s="106"/>
      <c r="D76" s="171"/>
      <c r="E76" s="106"/>
      <c r="F76" s="172"/>
      <c r="G76" s="167"/>
      <c r="H76" s="167"/>
      <c r="I76" s="167"/>
      <c r="J76" s="127"/>
      <c r="K76" s="167"/>
      <c r="L76" s="167"/>
      <c r="M76" s="106"/>
      <c r="N76" s="106"/>
      <c r="O76" s="117"/>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row>
    <row r="77" spans="1:65" x14ac:dyDescent="0.25">
      <c r="A77" s="106"/>
      <c r="B77" s="106"/>
      <c r="C77" s="106"/>
      <c r="D77" s="171"/>
      <c r="E77" s="106"/>
      <c r="F77" s="172"/>
      <c r="G77" s="167"/>
      <c r="H77" s="167"/>
      <c r="I77" s="167"/>
      <c r="J77" s="127"/>
      <c r="K77" s="167"/>
      <c r="L77" s="167"/>
      <c r="M77" s="106"/>
      <c r="N77" s="106"/>
      <c r="O77" s="117"/>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row>
    <row r="78" spans="1:65" x14ac:dyDescent="0.25">
      <c r="A78" s="106"/>
      <c r="B78" s="106"/>
      <c r="C78" s="106"/>
      <c r="D78" s="171"/>
      <c r="E78" s="106"/>
      <c r="F78" s="172"/>
      <c r="G78" s="167"/>
      <c r="H78" s="167"/>
      <c r="I78" s="167"/>
      <c r="J78" s="127"/>
      <c r="K78" s="167"/>
      <c r="L78" s="167"/>
      <c r="M78" s="106"/>
      <c r="N78" s="106"/>
      <c r="O78" s="117"/>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row>
    <row r="79" spans="1:65" x14ac:dyDescent="0.25">
      <c r="A79" s="106"/>
      <c r="B79" s="106"/>
      <c r="C79" s="106"/>
      <c r="D79" s="171"/>
      <c r="E79" s="106"/>
      <c r="F79" s="172"/>
      <c r="G79" s="167"/>
      <c r="H79" s="167"/>
      <c r="I79" s="167"/>
      <c r="J79" s="127"/>
      <c r="K79" s="167"/>
      <c r="L79" s="167"/>
      <c r="M79" s="106"/>
      <c r="N79" s="106"/>
      <c r="O79" s="117"/>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row>
    <row r="80" spans="1:65" x14ac:dyDescent="0.25">
      <c r="A80" s="106"/>
      <c r="B80" s="106"/>
      <c r="C80" s="106"/>
      <c r="D80" s="171"/>
      <c r="E80" s="106"/>
      <c r="F80" s="172"/>
      <c r="G80" s="167"/>
      <c r="H80" s="167"/>
      <c r="I80" s="167"/>
      <c r="J80" s="127"/>
      <c r="K80" s="167"/>
      <c r="L80" s="167"/>
      <c r="M80" s="106"/>
      <c r="N80" s="106"/>
      <c r="O80" s="117"/>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row>
    <row r="81" spans="1:65" x14ac:dyDescent="0.25">
      <c r="A81" s="106"/>
      <c r="B81" s="106"/>
      <c r="C81" s="106"/>
      <c r="D81" s="171"/>
      <c r="E81" s="106"/>
      <c r="F81" s="172"/>
      <c r="G81" s="167"/>
      <c r="H81" s="167"/>
      <c r="I81" s="167"/>
      <c r="J81" s="127"/>
      <c r="K81" s="167"/>
      <c r="L81" s="167"/>
      <c r="M81" s="106"/>
      <c r="N81" s="106"/>
      <c r="O81" s="117"/>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row>
    <row r="82" spans="1:65" x14ac:dyDescent="0.25">
      <c r="A82" s="106"/>
      <c r="B82" s="106"/>
      <c r="C82" s="106"/>
      <c r="D82" s="171"/>
      <c r="E82" s="106"/>
      <c r="F82" s="172"/>
      <c r="G82" s="167"/>
      <c r="H82" s="167"/>
      <c r="I82" s="167"/>
      <c r="J82" s="127"/>
      <c r="K82" s="167"/>
      <c r="L82" s="167"/>
      <c r="M82" s="106"/>
      <c r="N82" s="106"/>
      <c r="O82" s="117"/>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row>
    <row r="83" spans="1:65" x14ac:dyDescent="0.25">
      <c r="A83" s="106"/>
      <c r="B83" s="106"/>
      <c r="C83" s="106"/>
      <c r="D83" s="171"/>
      <c r="E83" s="106"/>
      <c r="F83" s="172"/>
      <c r="G83" s="167"/>
      <c r="H83" s="167"/>
      <c r="I83" s="167"/>
      <c r="J83" s="127"/>
      <c r="K83" s="167"/>
      <c r="L83" s="167"/>
      <c r="M83" s="106"/>
      <c r="N83" s="106"/>
      <c r="O83" s="117"/>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row>
    <row r="84" spans="1:65" x14ac:dyDescent="0.25">
      <c r="A84" s="106"/>
      <c r="B84" s="106"/>
      <c r="C84" s="106"/>
      <c r="D84" s="171"/>
      <c r="E84" s="106"/>
      <c r="F84" s="172"/>
      <c r="G84" s="167"/>
      <c r="H84" s="167"/>
      <c r="I84" s="167"/>
      <c r="J84" s="127"/>
      <c r="K84" s="167"/>
      <c r="L84" s="167"/>
      <c r="M84" s="106"/>
      <c r="N84" s="106"/>
      <c r="O84" s="117"/>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row>
    <row r="85" spans="1:65" x14ac:dyDescent="0.25">
      <c r="A85" s="106"/>
      <c r="B85" s="106"/>
      <c r="C85" s="106"/>
      <c r="D85" s="171"/>
      <c r="E85" s="106"/>
      <c r="F85" s="172"/>
      <c r="G85" s="167"/>
      <c r="H85" s="167"/>
      <c r="I85" s="167"/>
      <c r="J85" s="127"/>
      <c r="K85" s="167"/>
      <c r="L85" s="167"/>
      <c r="M85" s="106"/>
      <c r="N85" s="106"/>
      <c r="O85" s="117"/>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row>
    <row r="86" spans="1:65" x14ac:dyDescent="0.25">
      <c r="A86" s="106"/>
      <c r="B86" s="106"/>
      <c r="C86" s="106"/>
      <c r="D86" s="171"/>
      <c r="E86" s="106"/>
      <c r="F86" s="172"/>
      <c r="G86" s="167"/>
      <c r="H86" s="167"/>
      <c r="I86" s="167"/>
      <c r="J86" s="127"/>
      <c r="K86" s="167"/>
      <c r="L86" s="167"/>
      <c r="M86" s="106"/>
      <c r="N86" s="106"/>
      <c r="O86" s="117"/>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6"/>
    </row>
    <row r="87" spans="1:65" x14ac:dyDescent="0.25">
      <c r="A87" s="106"/>
      <c r="B87" s="106"/>
      <c r="C87" s="106"/>
      <c r="D87" s="171"/>
      <c r="E87" s="106"/>
      <c r="F87" s="172"/>
      <c r="G87" s="167"/>
      <c r="H87" s="167"/>
      <c r="I87" s="167"/>
      <c r="J87" s="127"/>
      <c r="K87" s="167"/>
      <c r="L87" s="167"/>
      <c r="M87" s="106"/>
      <c r="N87" s="106"/>
      <c r="O87" s="117"/>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row>
    <row r="88" spans="1:65" x14ac:dyDescent="0.25">
      <c r="A88" s="106"/>
      <c r="B88" s="106"/>
      <c r="C88" s="106"/>
      <c r="D88" s="171"/>
      <c r="E88" s="106"/>
      <c r="F88" s="172"/>
      <c r="G88" s="167"/>
      <c r="H88" s="167"/>
      <c r="I88" s="167"/>
      <c r="J88" s="127"/>
      <c r="K88" s="167"/>
      <c r="L88" s="167"/>
      <c r="M88" s="106"/>
      <c r="N88" s="106"/>
      <c r="O88" s="117"/>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row>
    <row r="89" spans="1:65" x14ac:dyDescent="0.25">
      <c r="A89" s="106"/>
      <c r="B89" s="106"/>
      <c r="C89" s="106"/>
      <c r="D89" s="171"/>
      <c r="E89" s="106"/>
      <c r="F89" s="172"/>
      <c r="G89" s="167"/>
      <c r="H89" s="167"/>
      <c r="I89" s="167"/>
      <c r="J89" s="127"/>
      <c r="K89" s="167"/>
      <c r="L89" s="167"/>
      <c r="M89" s="106"/>
      <c r="N89" s="106"/>
      <c r="O89" s="117"/>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row>
    <row r="90" spans="1:65" x14ac:dyDescent="0.25">
      <c r="A90" s="106"/>
      <c r="B90" s="106"/>
      <c r="C90" s="106"/>
      <c r="D90" s="171"/>
      <c r="E90" s="106"/>
      <c r="F90" s="172"/>
      <c r="G90" s="167"/>
      <c r="H90" s="167"/>
      <c r="I90" s="167"/>
      <c r="J90" s="127"/>
      <c r="K90" s="167"/>
      <c r="L90" s="167"/>
      <c r="M90" s="106"/>
      <c r="N90" s="106"/>
      <c r="O90" s="117"/>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row>
    <row r="91" spans="1:65" x14ac:dyDescent="0.25">
      <c r="A91" s="106"/>
      <c r="B91" s="106"/>
      <c r="C91" s="106"/>
      <c r="D91" s="171"/>
      <c r="E91" s="106"/>
      <c r="F91" s="172"/>
      <c r="G91" s="167"/>
      <c r="H91" s="167"/>
      <c r="I91" s="167"/>
      <c r="J91" s="127"/>
      <c r="K91" s="167"/>
      <c r="L91" s="167"/>
      <c r="M91" s="106"/>
      <c r="N91" s="106"/>
      <c r="O91" s="117"/>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row>
    <row r="92" spans="1:65" x14ac:dyDescent="0.25">
      <c r="A92" s="106"/>
      <c r="B92" s="106"/>
      <c r="C92" s="106"/>
      <c r="D92" s="171"/>
      <c r="E92" s="106"/>
      <c r="F92" s="172"/>
      <c r="G92" s="167"/>
      <c r="H92" s="167"/>
      <c r="I92" s="167"/>
      <c r="J92" s="127"/>
      <c r="K92" s="167"/>
      <c r="L92" s="167"/>
      <c r="M92" s="106"/>
      <c r="N92" s="106"/>
      <c r="O92" s="117"/>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c r="BM92" s="106"/>
    </row>
    <row r="93" spans="1:65" x14ac:dyDescent="0.25">
      <c r="A93" s="106"/>
      <c r="B93" s="106"/>
      <c r="C93" s="106"/>
      <c r="D93" s="171"/>
      <c r="E93" s="106"/>
      <c r="F93" s="172"/>
      <c r="G93" s="167"/>
      <c r="H93" s="167"/>
      <c r="I93" s="167"/>
      <c r="J93" s="127"/>
      <c r="K93" s="167"/>
      <c r="L93" s="167"/>
      <c r="M93" s="106"/>
      <c r="N93" s="106"/>
      <c r="O93" s="117"/>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c r="BM93" s="106"/>
    </row>
    <row r="94" spans="1:65" x14ac:dyDescent="0.25">
      <c r="A94" s="106"/>
      <c r="B94" s="106"/>
      <c r="C94" s="106"/>
      <c r="D94" s="171"/>
      <c r="E94" s="106"/>
      <c r="F94" s="172"/>
      <c r="G94" s="167"/>
      <c r="H94" s="167"/>
      <c r="I94" s="167"/>
      <c r="J94" s="127"/>
      <c r="K94" s="167"/>
      <c r="L94" s="167"/>
      <c r="M94" s="106"/>
      <c r="N94" s="106"/>
      <c r="O94" s="117"/>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row>
    <row r="95" spans="1:65" x14ac:dyDescent="0.25">
      <c r="A95" s="106"/>
      <c r="B95" s="106"/>
      <c r="C95" s="106"/>
      <c r="D95" s="171"/>
      <c r="E95" s="106"/>
      <c r="F95" s="172"/>
      <c r="G95" s="167"/>
      <c r="H95" s="167"/>
      <c r="I95" s="167"/>
      <c r="J95" s="127"/>
      <c r="K95" s="167"/>
      <c r="L95" s="167"/>
      <c r="M95" s="106"/>
      <c r="N95" s="106"/>
      <c r="O95" s="117"/>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row>
    <row r="96" spans="1:65" x14ac:dyDescent="0.25">
      <c r="A96" s="106"/>
      <c r="B96" s="106"/>
      <c r="C96" s="106"/>
      <c r="D96" s="171"/>
      <c r="E96" s="106"/>
      <c r="F96" s="172"/>
      <c r="G96" s="167"/>
      <c r="H96" s="167"/>
      <c r="I96" s="167"/>
      <c r="J96" s="127"/>
      <c r="K96" s="167"/>
      <c r="L96" s="167"/>
      <c r="M96" s="106"/>
      <c r="N96" s="106"/>
      <c r="O96" s="117"/>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row>
    <row r="97" spans="1:65" x14ac:dyDescent="0.25">
      <c r="A97" s="106"/>
      <c r="B97" s="106"/>
      <c r="C97" s="106"/>
      <c r="D97" s="171"/>
      <c r="E97" s="106"/>
      <c r="F97" s="172"/>
      <c r="G97" s="167"/>
      <c r="H97" s="167"/>
      <c r="I97" s="167"/>
      <c r="J97" s="127"/>
      <c r="K97" s="167"/>
      <c r="L97" s="167"/>
      <c r="M97" s="106"/>
      <c r="N97" s="106"/>
      <c r="O97" s="117"/>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row>
    <row r="98" spans="1:65" x14ac:dyDescent="0.25">
      <c r="A98" s="106"/>
      <c r="B98" s="106"/>
      <c r="C98" s="106"/>
      <c r="D98" s="171"/>
      <c r="E98" s="106"/>
      <c r="F98" s="172"/>
      <c r="G98" s="167"/>
      <c r="H98" s="167"/>
      <c r="I98" s="167"/>
      <c r="J98" s="127"/>
      <c r="K98" s="167"/>
      <c r="L98" s="167"/>
      <c r="M98" s="106"/>
      <c r="N98" s="106"/>
      <c r="O98" s="117"/>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row>
    <row r="99" spans="1:65" x14ac:dyDescent="0.25">
      <c r="A99" s="106"/>
      <c r="B99" s="106"/>
      <c r="C99" s="106"/>
      <c r="D99" s="171"/>
      <c r="E99" s="106"/>
      <c r="F99" s="172"/>
      <c r="G99" s="167"/>
      <c r="H99" s="167"/>
      <c r="I99" s="167"/>
      <c r="J99" s="127"/>
      <c r="K99" s="167"/>
      <c r="L99" s="167"/>
      <c r="M99" s="106"/>
      <c r="N99" s="106"/>
      <c r="O99" s="117"/>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row>
    <row r="100" spans="1:65" x14ac:dyDescent="0.25">
      <c r="A100" s="106"/>
      <c r="B100" s="106"/>
      <c r="C100" s="106"/>
      <c r="D100" s="171"/>
      <c r="E100" s="106"/>
      <c r="F100" s="172"/>
      <c r="G100" s="167"/>
      <c r="H100" s="167"/>
      <c r="I100" s="167"/>
      <c r="J100" s="127"/>
      <c r="K100" s="167"/>
      <c r="L100" s="167"/>
      <c r="M100" s="106"/>
      <c r="N100" s="106"/>
      <c r="O100" s="117"/>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row>
    <row r="101" spans="1:65" x14ac:dyDescent="0.25">
      <c r="A101" s="106"/>
      <c r="B101" s="106"/>
      <c r="C101" s="106"/>
      <c r="D101" s="171"/>
      <c r="E101" s="106"/>
      <c r="F101" s="172"/>
      <c r="G101" s="167"/>
      <c r="H101" s="167"/>
      <c r="I101" s="167"/>
      <c r="J101" s="127"/>
      <c r="K101" s="167"/>
      <c r="L101" s="167"/>
      <c r="M101" s="106"/>
      <c r="N101" s="106"/>
      <c r="O101" s="117"/>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row>
    <row r="102" spans="1:65" x14ac:dyDescent="0.25">
      <c r="A102" s="106"/>
      <c r="B102" s="106"/>
      <c r="C102" s="106"/>
      <c r="D102" s="171"/>
      <c r="E102" s="106"/>
      <c r="F102" s="172"/>
      <c r="G102" s="167"/>
      <c r="H102" s="167"/>
      <c r="I102" s="167"/>
      <c r="J102" s="127"/>
      <c r="K102" s="167"/>
      <c r="L102" s="167"/>
      <c r="M102" s="106"/>
      <c r="N102" s="106"/>
      <c r="O102" s="117"/>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row>
    <row r="103" spans="1:65" x14ac:dyDescent="0.25">
      <c r="A103" s="106"/>
      <c r="B103" s="106"/>
      <c r="C103" s="106"/>
      <c r="D103" s="171"/>
      <c r="E103" s="106"/>
      <c r="F103" s="172"/>
      <c r="G103" s="167"/>
      <c r="H103" s="167"/>
      <c r="I103" s="167"/>
      <c r="J103" s="127"/>
      <c r="K103" s="167"/>
      <c r="L103" s="167"/>
      <c r="M103" s="106"/>
      <c r="N103" s="106"/>
      <c r="O103" s="117"/>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row>
    <row r="104" spans="1:65" x14ac:dyDescent="0.25">
      <c r="A104" s="106"/>
      <c r="B104" s="106"/>
      <c r="C104" s="106"/>
      <c r="D104" s="171"/>
      <c r="E104" s="106"/>
      <c r="F104" s="172"/>
      <c r="G104" s="167"/>
      <c r="H104" s="167"/>
      <c r="I104" s="167"/>
      <c r="J104" s="127"/>
      <c r="K104" s="167"/>
      <c r="L104" s="167"/>
      <c r="M104" s="106"/>
      <c r="N104" s="106"/>
      <c r="O104" s="117"/>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row>
    <row r="105" spans="1:65" x14ac:dyDescent="0.25">
      <c r="A105" s="106"/>
      <c r="B105" s="106"/>
      <c r="C105" s="106"/>
      <c r="D105" s="171"/>
      <c r="E105" s="106"/>
      <c r="F105" s="172"/>
      <c r="G105" s="167"/>
      <c r="H105" s="167"/>
      <c r="I105" s="167"/>
      <c r="J105" s="127"/>
      <c r="K105" s="167"/>
      <c r="L105" s="167"/>
      <c r="M105" s="106"/>
      <c r="N105" s="106"/>
      <c r="O105" s="117"/>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row>
    <row r="106" spans="1:65" x14ac:dyDescent="0.25">
      <c r="A106" s="106"/>
      <c r="B106" s="106"/>
      <c r="C106" s="106"/>
      <c r="D106" s="171"/>
      <c r="E106" s="106"/>
      <c r="F106" s="172"/>
      <c r="G106" s="167"/>
      <c r="H106" s="167"/>
      <c r="I106" s="167"/>
      <c r="J106" s="127"/>
      <c r="K106" s="167"/>
      <c r="L106" s="167"/>
      <c r="M106" s="106"/>
      <c r="N106" s="106"/>
      <c r="O106" s="117"/>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row>
    <row r="107" spans="1:65" x14ac:dyDescent="0.25">
      <c r="A107" s="106"/>
      <c r="B107" s="106"/>
      <c r="C107" s="106"/>
      <c r="D107" s="171"/>
      <c r="E107" s="106"/>
      <c r="F107" s="172"/>
      <c r="G107" s="167"/>
      <c r="H107" s="167"/>
      <c r="I107" s="167"/>
      <c r="J107" s="127"/>
      <c r="K107" s="167"/>
      <c r="L107" s="167"/>
      <c r="M107" s="106"/>
      <c r="N107" s="106"/>
      <c r="O107" s="117"/>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row>
    <row r="108" spans="1:65" x14ac:dyDescent="0.25">
      <c r="A108" s="106"/>
      <c r="B108" s="106"/>
      <c r="C108" s="106"/>
      <c r="D108" s="171"/>
      <c r="E108" s="106"/>
      <c r="F108" s="172"/>
      <c r="G108" s="167"/>
      <c r="H108" s="167"/>
      <c r="I108" s="167"/>
      <c r="J108" s="127"/>
      <c r="K108" s="167"/>
      <c r="L108" s="167"/>
      <c r="M108" s="106"/>
      <c r="N108" s="106"/>
      <c r="O108" s="117"/>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row>
    <row r="109" spans="1:65" x14ac:dyDescent="0.25">
      <c r="A109" s="106"/>
      <c r="B109" s="106"/>
      <c r="C109" s="106"/>
      <c r="D109" s="171"/>
      <c r="E109" s="106"/>
      <c r="F109" s="172"/>
      <c r="G109" s="167"/>
      <c r="H109" s="167"/>
      <c r="I109" s="167"/>
      <c r="J109" s="127"/>
      <c r="K109" s="167"/>
      <c r="L109" s="167"/>
      <c r="M109" s="106"/>
      <c r="N109" s="106"/>
      <c r="O109" s="117"/>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row>
    <row r="110" spans="1:65" x14ac:dyDescent="0.25">
      <c r="A110" s="106"/>
      <c r="B110" s="106"/>
      <c r="C110" s="106"/>
      <c r="D110" s="171"/>
      <c r="E110" s="106"/>
      <c r="F110" s="172"/>
      <c r="G110" s="167"/>
      <c r="H110" s="167"/>
      <c r="I110" s="167"/>
      <c r="J110" s="127"/>
      <c r="K110" s="167"/>
      <c r="L110" s="167"/>
      <c r="M110" s="106"/>
      <c r="N110" s="106"/>
      <c r="O110" s="117"/>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row>
    <row r="111" spans="1:65" x14ac:dyDescent="0.25">
      <c r="A111" s="106"/>
      <c r="B111" s="106"/>
      <c r="C111" s="106"/>
      <c r="D111" s="171"/>
      <c r="E111" s="106"/>
      <c r="F111" s="172"/>
      <c r="G111" s="167"/>
      <c r="H111" s="167"/>
      <c r="I111" s="167"/>
      <c r="J111" s="127"/>
      <c r="K111" s="167"/>
      <c r="L111" s="167"/>
      <c r="M111" s="106"/>
      <c r="N111" s="106"/>
      <c r="O111" s="117"/>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c r="BM111" s="106"/>
    </row>
    <row r="112" spans="1:65" x14ac:dyDescent="0.25">
      <c r="A112" s="106"/>
      <c r="B112" s="106"/>
      <c r="C112" s="106"/>
      <c r="D112" s="171"/>
      <c r="E112" s="106"/>
      <c r="F112" s="172"/>
      <c r="G112" s="167"/>
      <c r="H112" s="167"/>
      <c r="I112" s="167"/>
      <c r="J112" s="127"/>
      <c r="K112" s="167"/>
      <c r="L112" s="167"/>
      <c r="M112" s="106"/>
      <c r="N112" s="106"/>
      <c r="O112" s="117"/>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row>
    <row r="113" spans="1:65" x14ac:dyDescent="0.25">
      <c r="A113" s="106"/>
      <c r="B113" s="106"/>
      <c r="C113" s="106"/>
      <c r="D113" s="171"/>
      <c r="E113" s="106"/>
      <c r="F113" s="172"/>
      <c r="G113" s="167"/>
      <c r="H113" s="167"/>
      <c r="I113" s="167"/>
      <c r="J113" s="127"/>
      <c r="K113" s="167"/>
      <c r="L113" s="167"/>
      <c r="M113" s="106"/>
      <c r="N113" s="106"/>
      <c r="O113" s="117"/>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row>
    <row r="114" spans="1:65" x14ac:dyDescent="0.25">
      <c r="A114" s="106"/>
      <c r="B114" s="106"/>
      <c r="C114" s="106"/>
      <c r="D114" s="171"/>
      <c r="E114" s="106"/>
      <c r="F114" s="172"/>
      <c r="G114" s="167"/>
      <c r="H114" s="167"/>
      <c r="I114" s="167"/>
      <c r="J114" s="127"/>
      <c r="K114" s="167"/>
      <c r="L114" s="167"/>
      <c r="M114" s="106"/>
      <c r="N114" s="106"/>
      <c r="O114" s="117"/>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c r="BM114" s="106"/>
    </row>
    <row r="115" spans="1:65" x14ac:dyDescent="0.25">
      <c r="A115" s="106"/>
      <c r="B115" s="106"/>
      <c r="C115" s="106"/>
      <c r="D115" s="171"/>
      <c r="E115" s="106"/>
      <c r="F115" s="172"/>
      <c r="G115" s="167"/>
      <c r="H115" s="167"/>
      <c r="I115" s="167"/>
      <c r="J115" s="127"/>
      <c r="K115" s="167"/>
      <c r="L115" s="167"/>
      <c r="M115" s="106"/>
      <c r="N115" s="106"/>
      <c r="O115" s="117"/>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row>
    <row r="116" spans="1:65" x14ac:dyDescent="0.25">
      <c r="A116" s="106"/>
      <c r="B116" s="106"/>
      <c r="C116" s="106"/>
      <c r="D116" s="171"/>
      <c r="E116" s="106"/>
      <c r="F116" s="172"/>
      <c r="G116" s="167"/>
      <c r="H116" s="167"/>
      <c r="I116" s="167"/>
      <c r="J116" s="127"/>
      <c r="K116" s="167"/>
      <c r="L116" s="167"/>
      <c r="M116" s="106"/>
      <c r="N116" s="106"/>
      <c r="O116" s="117"/>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row>
    <row r="117" spans="1:65" x14ac:dyDescent="0.25">
      <c r="A117" s="106"/>
      <c r="B117" s="106"/>
      <c r="C117" s="106"/>
      <c r="D117" s="171"/>
      <c r="E117" s="106"/>
      <c r="F117" s="172"/>
      <c r="G117" s="167"/>
      <c r="H117" s="167"/>
      <c r="I117" s="167"/>
      <c r="J117" s="127"/>
      <c r="K117" s="167"/>
      <c r="L117" s="167"/>
      <c r="M117" s="106"/>
      <c r="N117" s="106"/>
      <c r="O117" s="117"/>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row>
    <row r="118" spans="1:65" x14ac:dyDescent="0.25">
      <c r="A118" s="106"/>
      <c r="B118" s="106"/>
      <c r="C118" s="106"/>
      <c r="D118" s="171"/>
      <c r="E118" s="106"/>
      <c r="F118" s="172"/>
      <c r="G118" s="167"/>
      <c r="H118" s="167"/>
      <c r="I118" s="167"/>
      <c r="J118" s="127"/>
      <c r="K118" s="167"/>
      <c r="L118" s="167"/>
      <c r="M118" s="106"/>
      <c r="N118" s="106"/>
      <c r="O118" s="117"/>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row>
    <row r="119" spans="1:65" x14ac:dyDescent="0.25">
      <c r="A119" s="106"/>
      <c r="B119" s="106"/>
      <c r="C119" s="106"/>
      <c r="D119" s="171"/>
      <c r="E119" s="106"/>
      <c r="F119" s="172"/>
      <c r="G119" s="167"/>
      <c r="H119" s="167"/>
      <c r="I119" s="167"/>
      <c r="J119" s="127"/>
      <c r="K119" s="167"/>
      <c r="L119" s="167"/>
      <c r="M119" s="106"/>
      <c r="N119" s="106"/>
      <c r="O119" s="117"/>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c r="BM119" s="106"/>
    </row>
    <row r="120" spans="1:65" x14ac:dyDescent="0.25">
      <c r="A120" s="106"/>
      <c r="B120" s="106"/>
      <c r="C120" s="106"/>
      <c r="D120" s="171"/>
      <c r="E120" s="106"/>
      <c r="F120" s="172"/>
      <c r="G120" s="167"/>
      <c r="H120" s="167"/>
      <c r="I120" s="167"/>
      <c r="J120" s="127"/>
      <c r="K120" s="167"/>
      <c r="L120" s="167"/>
      <c r="M120" s="106"/>
      <c r="N120" s="106"/>
      <c r="O120" s="117"/>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row>
    <row r="121" spans="1:65" x14ac:dyDescent="0.25">
      <c r="A121" s="106"/>
      <c r="B121" s="106"/>
      <c r="C121" s="106"/>
      <c r="D121" s="171"/>
      <c r="E121" s="106"/>
      <c r="F121" s="172"/>
      <c r="G121" s="167"/>
      <c r="H121" s="167"/>
      <c r="I121" s="167"/>
      <c r="J121" s="127"/>
      <c r="K121" s="167"/>
      <c r="L121" s="167"/>
      <c r="M121" s="106"/>
      <c r="N121" s="106"/>
      <c r="O121" s="117"/>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row>
    <row r="122" spans="1:65" x14ac:dyDescent="0.25">
      <c r="A122" s="106"/>
      <c r="B122" s="106"/>
      <c r="C122" s="106"/>
      <c r="D122" s="171"/>
      <c r="E122" s="106"/>
      <c r="F122" s="172"/>
      <c r="G122" s="167"/>
      <c r="H122" s="167"/>
      <c r="I122" s="167"/>
      <c r="J122" s="127"/>
      <c r="K122" s="167"/>
      <c r="L122" s="167"/>
      <c r="M122" s="106"/>
      <c r="N122" s="106"/>
      <c r="O122" s="117"/>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row>
    <row r="123" spans="1:65" x14ac:dyDescent="0.25">
      <c r="A123" s="106"/>
      <c r="B123" s="106"/>
      <c r="C123" s="106"/>
      <c r="D123" s="171"/>
      <c r="E123" s="106"/>
      <c r="F123" s="172"/>
      <c r="G123" s="167"/>
      <c r="H123" s="167"/>
      <c r="I123" s="167"/>
      <c r="J123" s="127"/>
      <c r="K123" s="167"/>
      <c r="L123" s="167"/>
      <c r="M123" s="106"/>
      <c r="N123" s="106"/>
      <c r="O123" s="117"/>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row>
    <row r="124" spans="1:65" x14ac:dyDescent="0.25">
      <c r="A124" s="106"/>
      <c r="B124" s="106"/>
      <c r="C124" s="106"/>
      <c r="D124" s="171"/>
      <c r="E124" s="106"/>
      <c r="F124" s="172"/>
      <c r="G124" s="167"/>
      <c r="H124" s="167"/>
      <c r="I124" s="167"/>
      <c r="J124" s="127"/>
      <c r="K124" s="167"/>
      <c r="L124" s="167"/>
      <c r="M124" s="106"/>
      <c r="N124" s="106"/>
      <c r="O124" s="117"/>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row>
    <row r="125" spans="1:65" x14ac:dyDescent="0.25">
      <c r="A125" s="106"/>
      <c r="B125" s="106"/>
      <c r="C125" s="106"/>
      <c r="D125" s="171"/>
      <c r="E125" s="106"/>
      <c r="F125" s="172"/>
      <c r="G125" s="167"/>
      <c r="H125" s="167"/>
      <c r="I125" s="167"/>
      <c r="J125" s="127"/>
      <c r="K125" s="167"/>
      <c r="L125" s="167"/>
      <c r="M125" s="106"/>
      <c r="N125" s="106"/>
      <c r="O125" s="117"/>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c r="BM125" s="106"/>
    </row>
    <row r="126" spans="1:65" x14ac:dyDescent="0.25">
      <c r="A126" s="106"/>
      <c r="B126" s="106"/>
      <c r="C126" s="106"/>
      <c r="D126" s="171"/>
      <c r="E126" s="106"/>
      <c r="F126" s="172"/>
      <c r="G126" s="167"/>
      <c r="H126" s="167"/>
      <c r="I126" s="167"/>
      <c r="J126" s="127"/>
      <c r="K126" s="167"/>
      <c r="L126" s="167"/>
      <c r="M126" s="106"/>
      <c r="N126" s="106"/>
      <c r="O126" s="117"/>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row>
    <row r="127" spans="1:65" x14ac:dyDescent="0.25">
      <c r="A127" s="106"/>
      <c r="B127" s="106"/>
      <c r="C127" s="106"/>
      <c r="D127" s="171"/>
      <c r="E127" s="106"/>
      <c r="F127" s="172"/>
      <c r="G127" s="167"/>
      <c r="H127" s="167"/>
      <c r="I127" s="167"/>
      <c r="J127" s="127"/>
      <c r="K127" s="167"/>
      <c r="L127" s="167"/>
      <c r="M127" s="106"/>
      <c r="N127" s="106"/>
      <c r="O127" s="117"/>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c r="BM127" s="106"/>
    </row>
    <row r="128" spans="1:65" x14ac:dyDescent="0.25">
      <c r="A128" s="106"/>
      <c r="B128" s="106"/>
      <c r="C128" s="106"/>
      <c r="D128" s="171"/>
      <c r="E128" s="106"/>
      <c r="F128" s="172"/>
      <c r="G128" s="167"/>
      <c r="H128" s="167"/>
      <c r="I128" s="167"/>
      <c r="J128" s="127"/>
      <c r="K128" s="167"/>
      <c r="L128" s="167"/>
      <c r="M128" s="106"/>
      <c r="N128" s="106"/>
      <c r="O128" s="117"/>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c r="BM128" s="106"/>
    </row>
    <row r="129" spans="1:65" x14ac:dyDescent="0.25">
      <c r="A129" s="106"/>
      <c r="B129" s="106"/>
      <c r="C129" s="106"/>
      <c r="D129" s="171"/>
      <c r="E129" s="106"/>
      <c r="F129" s="172"/>
      <c r="G129" s="167"/>
      <c r="H129" s="167"/>
      <c r="I129" s="167"/>
      <c r="J129" s="127"/>
      <c r="K129" s="167"/>
      <c r="L129" s="167"/>
      <c r="M129" s="106"/>
      <c r="N129" s="106"/>
      <c r="O129" s="117"/>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row>
    <row r="130" spans="1:65" x14ac:dyDescent="0.25">
      <c r="A130" s="106"/>
      <c r="B130" s="106"/>
      <c r="C130" s="106"/>
      <c r="D130" s="171"/>
      <c r="E130" s="106"/>
      <c r="F130" s="172"/>
      <c r="G130" s="167"/>
      <c r="H130" s="167"/>
      <c r="I130" s="167"/>
      <c r="J130" s="127"/>
      <c r="K130" s="167"/>
      <c r="L130" s="167"/>
      <c r="M130" s="106"/>
      <c r="N130" s="106"/>
      <c r="O130" s="117"/>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row>
    <row r="131" spans="1:65" x14ac:dyDescent="0.25">
      <c r="A131" s="106"/>
      <c r="B131" s="106"/>
      <c r="C131" s="106"/>
      <c r="D131" s="171"/>
      <c r="E131" s="106"/>
      <c r="F131" s="172"/>
      <c r="G131" s="167"/>
      <c r="H131" s="167"/>
      <c r="I131" s="167"/>
      <c r="J131" s="127"/>
      <c r="K131" s="167"/>
      <c r="L131" s="167"/>
      <c r="M131" s="106"/>
      <c r="N131" s="106"/>
      <c r="O131" s="117"/>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row>
    <row r="132" spans="1:65" x14ac:dyDescent="0.25">
      <c r="A132" s="106"/>
      <c r="B132" s="106"/>
      <c r="C132" s="106"/>
      <c r="D132" s="171"/>
      <c r="E132" s="106"/>
      <c r="F132" s="172"/>
      <c r="G132" s="167"/>
      <c r="H132" s="167"/>
      <c r="I132" s="167"/>
      <c r="J132" s="127"/>
      <c r="K132" s="167"/>
      <c r="L132" s="167"/>
      <c r="M132" s="106"/>
      <c r="N132" s="106"/>
      <c r="O132" s="117"/>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row>
    <row r="133" spans="1:65" x14ac:dyDescent="0.25">
      <c r="A133" s="106"/>
      <c r="B133" s="106"/>
      <c r="C133" s="106"/>
      <c r="D133" s="171"/>
      <c r="E133" s="106"/>
      <c r="F133" s="172"/>
      <c r="G133" s="167"/>
      <c r="H133" s="167"/>
      <c r="I133" s="167"/>
      <c r="J133" s="127"/>
      <c r="K133" s="167"/>
      <c r="L133" s="167"/>
      <c r="M133" s="106"/>
      <c r="N133" s="106"/>
      <c r="O133" s="117"/>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row>
    <row r="134" spans="1:65" x14ac:dyDescent="0.25">
      <c r="A134" s="106"/>
      <c r="B134" s="106"/>
      <c r="C134" s="106"/>
      <c r="D134" s="171"/>
      <c r="E134" s="106"/>
      <c r="F134" s="172"/>
      <c r="G134" s="167"/>
      <c r="H134" s="167"/>
      <c r="I134" s="167"/>
      <c r="J134" s="127"/>
      <c r="K134" s="167"/>
      <c r="L134" s="167"/>
      <c r="M134" s="106"/>
      <c r="N134" s="106"/>
      <c r="O134" s="117"/>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row>
    <row r="135" spans="1:65" x14ac:dyDescent="0.25">
      <c r="A135" s="106"/>
      <c r="B135" s="106"/>
      <c r="C135" s="106"/>
      <c r="D135" s="171"/>
      <c r="E135" s="106"/>
      <c r="F135" s="172"/>
      <c r="G135" s="167"/>
      <c r="H135" s="167"/>
      <c r="I135" s="167"/>
      <c r="J135" s="127"/>
      <c r="K135" s="167"/>
      <c r="L135" s="167"/>
      <c r="M135" s="106"/>
      <c r="N135" s="106"/>
      <c r="O135" s="117"/>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row>
    <row r="136" spans="1:65" x14ac:dyDescent="0.25">
      <c r="A136" s="106"/>
      <c r="B136" s="106"/>
      <c r="C136" s="106"/>
      <c r="D136" s="171"/>
      <c r="E136" s="106"/>
      <c r="F136" s="172"/>
      <c r="G136" s="167"/>
      <c r="H136" s="167"/>
      <c r="I136" s="167"/>
      <c r="J136" s="127"/>
      <c r="K136" s="167"/>
      <c r="L136" s="167"/>
      <c r="M136" s="106"/>
      <c r="N136" s="106"/>
      <c r="O136" s="117"/>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c r="BF136" s="106"/>
      <c r="BG136" s="106"/>
      <c r="BH136" s="106"/>
      <c r="BI136" s="106"/>
      <c r="BJ136" s="106"/>
      <c r="BK136" s="106"/>
      <c r="BL136" s="106"/>
      <c r="BM136" s="106"/>
    </row>
    <row r="137" spans="1:65" x14ac:dyDescent="0.25">
      <c r="A137" s="106"/>
      <c r="B137" s="106"/>
      <c r="C137" s="106"/>
      <c r="D137" s="171"/>
      <c r="E137" s="106"/>
      <c r="F137" s="172"/>
      <c r="G137" s="167"/>
      <c r="H137" s="167"/>
      <c r="I137" s="167"/>
      <c r="J137" s="127"/>
      <c r="K137" s="167"/>
      <c r="L137" s="167"/>
      <c r="M137" s="106"/>
      <c r="N137" s="106"/>
      <c r="O137" s="117"/>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06"/>
      <c r="BK137" s="106"/>
      <c r="BL137" s="106"/>
      <c r="BM137" s="106"/>
    </row>
    <row r="138" spans="1:65" x14ac:dyDescent="0.25">
      <c r="A138" s="106"/>
      <c r="B138" s="106"/>
      <c r="C138" s="106"/>
      <c r="D138" s="171"/>
      <c r="E138" s="106"/>
      <c r="F138" s="172"/>
      <c r="G138" s="167"/>
      <c r="H138" s="167"/>
      <c r="I138" s="167"/>
      <c r="J138" s="127"/>
      <c r="K138" s="167"/>
      <c r="L138" s="167"/>
      <c r="M138" s="106"/>
      <c r="N138" s="106"/>
      <c r="O138" s="117"/>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row>
    <row r="139" spans="1:65" x14ac:dyDescent="0.25">
      <c r="A139" s="106"/>
      <c r="B139" s="106"/>
      <c r="C139" s="106"/>
      <c r="D139" s="171"/>
      <c r="E139" s="106"/>
      <c r="F139" s="172"/>
      <c r="G139" s="167"/>
      <c r="H139" s="167"/>
      <c r="I139" s="167"/>
      <c r="J139" s="127"/>
      <c r="K139" s="167"/>
      <c r="L139" s="167"/>
      <c r="M139" s="106"/>
      <c r="N139" s="106"/>
      <c r="O139" s="117"/>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row>
    <row r="140" spans="1:65" x14ac:dyDescent="0.25">
      <c r="A140" s="106"/>
      <c r="B140" s="106"/>
      <c r="C140" s="106"/>
      <c r="D140" s="171"/>
      <c r="E140" s="106"/>
      <c r="F140" s="172"/>
      <c r="G140" s="167"/>
      <c r="H140" s="167"/>
      <c r="I140" s="167"/>
      <c r="J140" s="127"/>
      <c r="K140" s="167"/>
      <c r="L140" s="167"/>
      <c r="M140" s="106"/>
      <c r="N140" s="106"/>
      <c r="O140" s="117"/>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106"/>
      <c r="BL140" s="106"/>
      <c r="BM140" s="106"/>
    </row>
    <row r="141" spans="1:65" x14ac:dyDescent="0.25">
      <c r="A141" s="106"/>
      <c r="B141" s="106"/>
      <c r="C141" s="106"/>
      <c r="D141" s="171"/>
      <c r="E141" s="106"/>
      <c r="F141" s="172"/>
      <c r="G141" s="167"/>
      <c r="H141" s="167"/>
      <c r="I141" s="167"/>
      <c r="J141" s="127"/>
      <c r="K141" s="167"/>
      <c r="L141" s="167"/>
      <c r="M141" s="106"/>
      <c r="N141" s="106"/>
      <c r="O141" s="117"/>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row>
    <row r="142" spans="1:65" x14ac:dyDescent="0.25">
      <c r="A142" s="106"/>
      <c r="B142" s="106"/>
      <c r="C142" s="106"/>
      <c r="D142" s="171"/>
      <c r="E142" s="106"/>
      <c r="F142" s="172"/>
      <c r="G142" s="167"/>
      <c r="H142" s="167"/>
      <c r="I142" s="167"/>
      <c r="J142" s="127"/>
      <c r="K142" s="167"/>
      <c r="L142" s="167"/>
      <c r="M142" s="106"/>
      <c r="N142" s="106"/>
      <c r="O142" s="117"/>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c r="AX142" s="106"/>
      <c r="AY142" s="106"/>
      <c r="AZ142" s="106"/>
      <c r="BA142" s="106"/>
      <c r="BB142" s="106"/>
      <c r="BC142" s="106"/>
      <c r="BD142" s="106"/>
      <c r="BE142" s="106"/>
      <c r="BF142" s="106"/>
      <c r="BG142" s="106"/>
      <c r="BH142" s="106"/>
      <c r="BI142" s="106"/>
      <c r="BJ142" s="106"/>
      <c r="BK142" s="106"/>
      <c r="BL142" s="106"/>
      <c r="BM142" s="106"/>
    </row>
    <row r="143" spans="1:65" x14ac:dyDescent="0.25">
      <c r="A143" s="106"/>
      <c r="B143" s="106"/>
      <c r="C143" s="106"/>
      <c r="D143" s="171"/>
      <c r="E143" s="106"/>
      <c r="F143" s="172"/>
      <c r="G143" s="167"/>
      <c r="H143" s="167"/>
      <c r="I143" s="167"/>
      <c r="J143" s="127"/>
      <c r="K143" s="167"/>
      <c r="L143" s="167"/>
      <c r="M143" s="106"/>
      <c r="N143" s="106"/>
      <c r="O143" s="117"/>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6"/>
      <c r="BH143" s="106"/>
      <c r="BI143" s="106"/>
      <c r="BJ143" s="106"/>
      <c r="BK143" s="106"/>
      <c r="BL143" s="106"/>
      <c r="BM143" s="106"/>
    </row>
    <row r="144" spans="1:65" x14ac:dyDescent="0.25">
      <c r="A144" s="106"/>
      <c r="B144" s="106"/>
      <c r="C144" s="106"/>
      <c r="D144" s="171"/>
      <c r="E144" s="106"/>
      <c r="F144" s="172"/>
      <c r="G144" s="167"/>
      <c r="H144" s="167"/>
      <c r="I144" s="167"/>
      <c r="J144" s="127"/>
      <c r="K144" s="167"/>
      <c r="L144" s="167"/>
      <c r="M144" s="106"/>
      <c r="N144" s="106"/>
      <c r="O144" s="117"/>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06"/>
      <c r="BD144" s="106"/>
      <c r="BE144" s="106"/>
      <c r="BF144" s="106"/>
      <c r="BG144" s="106"/>
      <c r="BH144" s="106"/>
      <c r="BI144" s="106"/>
      <c r="BJ144" s="106"/>
      <c r="BK144" s="106"/>
      <c r="BL144" s="106"/>
      <c r="BM144" s="106"/>
    </row>
    <row r="145" spans="1:65" x14ac:dyDescent="0.25">
      <c r="A145" s="106"/>
      <c r="B145" s="106"/>
      <c r="C145" s="106"/>
      <c r="D145" s="171"/>
      <c r="E145" s="106"/>
      <c r="F145" s="172"/>
      <c r="G145" s="167"/>
      <c r="H145" s="167"/>
      <c r="I145" s="167"/>
      <c r="J145" s="127"/>
      <c r="K145" s="167"/>
      <c r="L145" s="167"/>
      <c r="M145" s="106"/>
      <c r="N145" s="106"/>
      <c r="O145" s="117"/>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06"/>
      <c r="BD145" s="106"/>
      <c r="BE145" s="106"/>
      <c r="BF145" s="106"/>
      <c r="BG145" s="106"/>
      <c r="BH145" s="106"/>
      <c r="BI145" s="106"/>
      <c r="BJ145" s="106"/>
      <c r="BK145" s="106"/>
      <c r="BL145" s="106"/>
      <c r="BM145" s="106"/>
    </row>
    <row r="146" spans="1:65" x14ac:dyDescent="0.25">
      <c r="A146" s="106"/>
      <c r="B146" s="106"/>
      <c r="C146" s="106"/>
      <c r="D146" s="171"/>
      <c r="E146" s="106"/>
      <c r="F146" s="172"/>
      <c r="G146" s="167"/>
      <c r="H146" s="167"/>
      <c r="I146" s="167"/>
      <c r="J146" s="127"/>
      <c r="K146" s="167"/>
      <c r="L146" s="167"/>
      <c r="M146" s="106"/>
      <c r="N146" s="106"/>
      <c r="O146" s="117"/>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106"/>
      <c r="BI146" s="106"/>
      <c r="BJ146" s="106"/>
      <c r="BK146" s="106"/>
      <c r="BL146" s="106"/>
      <c r="BM146" s="106"/>
    </row>
    <row r="147" spans="1:65" x14ac:dyDescent="0.25">
      <c r="A147" s="106"/>
      <c r="B147" s="106"/>
      <c r="C147" s="106"/>
      <c r="D147" s="171"/>
      <c r="E147" s="106"/>
      <c r="F147" s="172"/>
      <c r="G147" s="167"/>
      <c r="H147" s="167"/>
      <c r="I147" s="167"/>
      <c r="J147" s="127"/>
      <c r="K147" s="167"/>
      <c r="L147" s="167"/>
      <c r="M147" s="106"/>
      <c r="N147" s="106"/>
      <c r="O147" s="117"/>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row>
    <row r="148" spans="1:65" x14ac:dyDescent="0.25">
      <c r="A148" s="106"/>
      <c r="B148" s="106"/>
      <c r="C148" s="106"/>
      <c r="D148" s="171"/>
      <c r="E148" s="106"/>
      <c r="F148" s="172"/>
      <c r="G148" s="167"/>
      <c r="H148" s="167"/>
      <c r="I148" s="167"/>
      <c r="J148" s="127"/>
      <c r="K148" s="167"/>
      <c r="L148" s="167"/>
      <c r="M148" s="106"/>
      <c r="N148" s="106"/>
      <c r="O148" s="117"/>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row>
    <row r="149" spans="1:65" x14ac:dyDescent="0.25">
      <c r="A149" s="106"/>
      <c r="B149" s="106"/>
      <c r="C149" s="106"/>
      <c r="D149" s="171"/>
      <c r="E149" s="106"/>
      <c r="F149" s="172"/>
      <c r="G149" s="167"/>
      <c r="H149" s="167"/>
      <c r="I149" s="167"/>
      <c r="J149" s="127"/>
      <c r="K149" s="167"/>
      <c r="L149" s="167"/>
      <c r="M149" s="106"/>
      <c r="N149" s="106"/>
      <c r="O149" s="117"/>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06"/>
      <c r="BD149" s="106"/>
      <c r="BE149" s="106"/>
      <c r="BF149" s="106"/>
      <c r="BG149" s="106"/>
      <c r="BH149" s="106"/>
      <c r="BI149" s="106"/>
      <c r="BJ149" s="106"/>
      <c r="BK149" s="106"/>
      <c r="BL149" s="106"/>
      <c r="BM149" s="106"/>
    </row>
    <row r="150" spans="1:65" x14ac:dyDescent="0.25">
      <c r="A150" s="106"/>
      <c r="B150" s="106"/>
      <c r="C150" s="106"/>
      <c r="D150" s="171"/>
      <c r="E150" s="106"/>
      <c r="F150" s="172"/>
      <c r="G150" s="167"/>
      <c r="H150" s="167"/>
      <c r="I150" s="167"/>
      <c r="J150" s="127"/>
      <c r="K150" s="167"/>
      <c r="L150" s="167"/>
      <c r="M150" s="106"/>
      <c r="N150" s="106"/>
      <c r="O150" s="117"/>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06"/>
      <c r="BE150" s="106"/>
      <c r="BF150" s="106"/>
      <c r="BG150" s="106"/>
      <c r="BH150" s="106"/>
      <c r="BI150" s="106"/>
      <c r="BJ150" s="106"/>
      <c r="BK150" s="106"/>
      <c r="BL150" s="106"/>
      <c r="BM150" s="106"/>
    </row>
    <row r="151" spans="1:65" x14ac:dyDescent="0.25">
      <c r="A151" s="106"/>
      <c r="B151" s="106"/>
      <c r="C151" s="106"/>
      <c r="D151" s="171"/>
      <c r="E151" s="106"/>
      <c r="F151" s="172"/>
      <c r="G151" s="167"/>
      <c r="H151" s="167"/>
      <c r="I151" s="167"/>
      <c r="J151" s="127"/>
      <c r="K151" s="167"/>
      <c r="L151" s="167"/>
      <c r="M151" s="106"/>
      <c r="N151" s="106"/>
      <c r="O151" s="117"/>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c r="AY151" s="106"/>
      <c r="AZ151" s="106"/>
      <c r="BA151" s="106"/>
      <c r="BB151" s="106"/>
      <c r="BC151" s="106"/>
      <c r="BD151" s="106"/>
      <c r="BE151" s="106"/>
      <c r="BF151" s="106"/>
      <c r="BG151" s="106"/>
      <c r="BH151" s="106"/>
      <c r="BI151" s="106"/>
      <c r="BJ151" s="106"/>
      <c r="BK151" s="106"/>
      <c r="BL151" s="106"/>
      <c r="BM151" s="106"/>
    </row>
    <row r="152" spans="1:65" x14ac:dyDescent="0.25">
      <c r="A152" s="106"/>
      <c r="B152" s="106"/>
      <c r="C152" s="106"/>
      <c r="D152" s="171"/>
      <c r="E152" s="106"/>
      <c r="F152" s="172"/>
      <c r="G152" s="167"/>
      <c r="H152" s="167"/>
      <c r="I152" s="167"/>
      <c r="J152" s="127"/>
      <c r="K152" s="167"/>
      <c r="L152" s="167"/>
      <c r="M152" s="106"/>
      <c r="N152" s="106"/>
      <c r="O152" s="117"/>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6"/>
      <c r="BB152" s="106"/>
      <c r="BC152" s="106"/>
      <c r="BD152" s="106"/>
      <c r="BE152" s="106"/>
      <c r="BF152" s="106"/>
      <c r="BG152" s="106"/>
      <c r="BH152" s="106"/>
      <c r="BI152" s="106"/>
      <c r="BJ152" s="106"/>
      <c r="BK152" s="106"/>
      <c r="BL152" s="106"/>
      <c r="BM152" s="106"/>
    </row>
    <row r="153" spans="1:65" x14ac:dyDescent="0.25">
      <c r="A153" s="106"/>
      <c r="B153" s="106"/>
      <c r="C153" s="106"/>
      <c r="D153" s="171"/>
      <c r="E153" s="106"/>
      <c r="F153" s="172"/>
      <c r="G153" s="167"/>
      <c r="H153" s="167"/>
      <c r="I153" s="167"/>
      <c r="J153" s="127"/>
      <c r="K153" s="167"/>
      <c r="L153" s="167"/>
      <c r="M153" s="106"/>
      <c r="N153" s="106"/>
      <c r="O153" s="117"/>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c r="BD153" s="106"/>
      <c r="BE153" s="106"/>
      <c r="BF153" s="106"/>
      <c r="BG153" s="106"/>
      <c r="BH153" s="106"/>
      <c r="BI153" s="106"/>
      <c r="BJ153" s="106"/>
      <c r="BK153" s="106"/>
      <c r="BL153" s="106"/>
      <c r="BM153" s="106"/>
    </row>
    <row r="154" spans="1:65" x14ac:dyDescent="0.25">
      <c r="A154" s="106"/>
      <c r="B154" s="106"/>
      <c r="C154" s="106"/>
      <c r="D154" s="171"/>
      <c r="E154" s="106"/>
      <c r="F154" s="172"/>
      <c r="G154" s="167"/>
      <c r="H154" s="167"/>
      <c r="I154" s="167"/>
      <c r="J154" s="127"/>
      <c r="K154" s="167"/>
      <c r="L154" s="167"/>
      <c r="M154" s="106"/>
      <c r="N154" s="106"/>
      <c r="O154" s="117"/>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row>
    <row r="155" spans="1:65" x14ac:dyDescent="0.25">
      <c r="A155" s="106"/>
      <c r="B155" s="106"/>
      <c r="C155" s="106"/>
      <c r="D155" s="171"/>
      <c r="E155" s="106"/>
      <c r="F155" s="172"/>
      <c r="G155" s="167"/>
      <c r="H155" s="167"/>
      <c r="I155" s="167"/>
      <c r="J155" s="127"/>
      <c r="K155" s="167"/>
      <c r="L155" s="167"/>
      <c r="M155" s="106"/>
      <c r="N155" s="106"/>
      <c r="O155" s="117"/>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row>
    <row r="156" spans="1:65" x14ac:dyDescent="0.25">
      <c r="A156" s="106"/>
      <c r="B156" s="106"/>
      <c r="C156" s="106"/>
      <c r="D156" s="171"/>
      <c r="E156" s="106"/>
      <c r="F156" s="172"/>
      <c r="G156" s="167"/>
      <c r="H156" s="167"/>
      <c r="I156" s="167"/>
      <c r="J156" s="127"/>
      <c r="K156" s="167"/>
      <c r="L156" s="167"/>
      <c r="M156" s="106"/>
      <c r="N156" s="106"/>
      <c r="O156" s="117"/>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c r="AU156" s="106"/>
      <c r="AV156" s="106"/>
      <c r="AW156" s="106"/>
      <c r="AX156" s="106"/>
      <c r="AY156" s="106"/>
      <c r="AZ156" s="106"/>
      <c r="BA156" s="106"/>
      <c r="BB156" s="106"/>
      <c r="BC156" s="106"/>
      <c r="BD156" s="106"/>
      <c r="BE156" s="106"/>
      <c r="BF156" s="106"/>
      <c r="BG156" s="106"/>
      <c r="BH156" s="106"/>
      <c r="BI156" s="106"/>
      <c r="BJ156" s="106"/>
      <c r="BK156" s="106"/>
      <c r="BL156" s="106"/>
      <c r="BM156" s="106"/>
    </row>
    <row r="157" spans="1:65" x14ac:dyDescent="0.25">
      <c r="A157" s="106"/>
      <c r="B157" s="106"/>
      <c r="C157" s="106"/>
      <c r="D157" s="171"/>
      <c r="E157" s="106"/>
      <c r="F157" s="172"/>
      <c r="G157" s="167"/>
      <c r="H157" s="167"/>
      <c r="I157" s="167"/>
      <c r="J157" s="127"/>
      <c r="K157" s="167"/>
      <c r="L157" s="167"/>
      <c r="M157" s="106"/>
      <c r="N157" s="106"/>
      <c r="O157" s="117"/>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106"/>
      <c r="BI157" s="106"/>
      <c r="BJ157" s="106"/>
      <c r="BK157" s="106"/>
      <c r="BL157" s="106"/>
      <c r="BM157" s="106"/>
    </row>
    <row r="158" spans="1:65" x14ac:dyDescent="0.25">
      <c r="A158" s="106"/>
      <c r="B158" s="106"/>
      <c r="C158" s="106"/>
      <c r="D158" s="171"/>
      <c r="E158" s="106"/>
      <c r="F158" s="172"/>
      <c r="G158" s="167"/>
      <c r="H158" s="167"/>
      <c r="I158" s="167"/>
      <c r="J158" s="127"/>
      <c r="K158" s="167"/>
      <c r="L158" s="167"/>
      <c r="M158" s="106"/>
      <c r="N158" s="106"/>
      <c r="O158" s="117"/>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c r="AU158" s="106"/>
      <c r="AV158" s="106"/>
      <c r="AW158" s="106"/>
      <c r="AX158" s="106"/>
      <c r="AY158" s="106"/>
      <c r="AZ158" s="106"/>
      <c r="BA158" s="106"/>
      <c r="BB158" s="106"/>
      <c r="BC158" s="106"/>
      <c r="BD158" s="106"/>
      <c r="BE158" s="106"/>
      <c r="BF158" s="106"/>
      <c r="BG158" s="106"/>
      <c r="BH158" s="106"/>
      <c r="BI158" s="106"/>
      <c r="BJ158" s="106"/>
      <c r="BK158" s="106"/>
      <c r="BL158" s="106"/>
      <c r="BM158" s="106"/>
    </row>
    <row r="159" spans="1:65" x14ac:dyDescent="0.25">
      <c r="A159" s="106"/>
      <c r="B159" s="106"/>
      <c r="C159" s="106"/>
      <c r="D159" s="171"/>
      <c r="E159" s="106"/>
      <c r="F159" s="172"/>
      <c r="G159" s="167"/>
      <c r="H159" s="167"/>
      <c r="I159" s="167"/>
      <c r="J159" s="127"/>
      <c r="K159" s="167"/>
      <c r="L159" s="167"/>
      <c r="M159" s="106"/>
      <c r="N159" s="106"/>
      <c r="O159" s="117"/>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c r="AW159" s="106"/>
      <c r="AX159" s="106"/>
      <c r="AY159" s="106"/>
      <c r="AZ159" s="106"/>
      <c r="BA159" s="106"/>
      <c r="BB159" s="106"/>
      <c r="BC159" s="106"/>
      <c r="BD159" s="106"/>
      <c r="BE159" s="106"/>
      <c r="BF159" s="106"/>
      <c r="BG159" s="106"/>
      <c r="BH159" s="106"/>
      <c r="BI159" s="106"/>
      <c r="BJ159" s="106"/>
      <c r="BK159" s="106"/>
      <c r="BL159" s="106"/>
      <c r="BM159" s="106"/>
    </row>
    <row r="160" spans="1:65" x14ac:dyDescent="0.25">
      <c r="A160" s="106"/>
      <c r="B160" s="106"/>
      <c r="C160" s="106"/>
      <c r="D160" s="171"/>
      <c r="E160" s="106"/>
      <c r="F160" s="172"/>
      <c r="G160" s="167"/>
      <c r="H160" s="167"/>
      <c r="I160" s="167"/>
      <c r="J160" s="127"/>
      <c r="K160" s="167"/>
      <c r="L160" s="167"/>
      <c r="M160" s="106"/>
      <c r="N160" s="106"/>
      <c r="O160" s="117"/>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c r="AU160" s="106"/>
      <c r="AV160" s="106"/>
      <c r="AW160" s="106"/>
      <c r="AX160" s="106"/>
      <c r="AY160" s="106"/>
      <c r="AZ160" s="106"/>
      <c r="BA160" s="106"/>
      <c r="BB160" s="106"/>
      <c r="BC160" s="106"/>
      <c r="BD160" s="106"/>
      <c r="BE160" s="106"/>
      <c r="BF160" s="106"/>
      <c r="BG160" s="106"/>
      <c r="BH160" s="106"/>
      <c r="BI160" s="106"/>
      <c r="BJ160" s="106"/>
      <c r="BK160" s="106"/>
      <c r="BL160" s="106"/>
      <c r="BM160" s="106"/>
    </row>
    <row r="161" spans="1:65" x14ac:dyDescent="0.25">
      <c r="A161" s="106"/>
      <c r="B161" s="106"/>
      <c r="C161" s="106"/>
      <c r="D161" s="171"/>
      <c r="E161" s="106"/>
      <c r="F161" s="172"/>
      <c r="G161" s="167"/>
      <c r="H161" s="167"/>
      <c r="I161" s="167"/>
      <c r="J161" s="127"/>
      <c r="K161" s="167"/>
      <c r="L161" s="167"/>
      <c r="M161" s="106"/>
      <c r="N161" s="106"/>
      <c r="O161" s="117"/>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6"/>
      <c r="BH161" s="106"/>
      <c r="BI161" s="106"/>
      <c r="BJ161" s="106"/>
      <c r="BK161" s="106"/>
      <c r="BL161" s="106"/>
      <c r="BM161" s="106"/>
    </row>
    <row r="162" spans="1:65" x14ac:dyDescent="0.25">
      <c r="A162" s="106"/>
      <c r="B162" s="106"/>
      <c r="C162" s="106"/>
      <c r="D162" s="171"/>
      <c r="E162" s="106"/>
      <c r="F162" s="172"/>
      <c r="G162" s="167"/>
      <c r="H162" s="167"/>
      <c r="I162" s="167"/>
      <c r="J162" s="127"/>
      <c r="K162" s="167"/>
      <c r="L162" s="167"/>
      <c r="M162" s="106"/>
      <c r="N162" s="106"/>
      <c r="O162" s="117"/>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row>
    <row r="163" spans="1:65" x14ac:dyDescent="0.25">
      <c r="A163" s="106"/>
      <c r="B163" s="106"/>
      <c r="C163" s="106"/>
      <c r="D163" s="171"/>
      <c r="E163" s="106"/>
      <c r="F163" s="172"/>
      <c r="G163" s="167"/>
      <c r="H163" s="167"/>
      <c r="I163" s="167"/>
      <c r="J163" s="127"/>
      <c r="K163" s="167"/>
      <c r="L163" s="167"/>
      <c r="M163" s="106"/>
      <c r="N163" s="106"/>
      <c r="O163" s="117"/>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106"/>
      <c r="BI163" s="106"/>
      <c r="BJ163" s="106"/>
      <c r="BK163" s="106"/>
      <c r="BL163" s="106"/>
      <c r="BM163" s="106"/>
    </row>
    <row r="164" spans="1:65" x14ac:dyDescent="0.25">
      <c r="A164" s="106"/>
      <c r="B164" s="106"/>
      <c r="C164" s="106"/>
      <c r="D164" s="171"/>
      <c r="E164" s="106"/>
      <c r="F164" s="172"/>
      <c r="G164" s="167"/>
      <c r="H164" s="167"/>
      <c r="I164" s="167"/>
      <c r="J164" s="127"/>
      <c r="K164" s="167"/>
      <c r="L164" s="167"/>
      <c r="M164" s="106"/>
      <c r="N164" s="106"/>
      <c r="O164" s="117"/>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c r="AX164" s="106"/>
      <c r="AY164" s="106"/>
      <c r="AZ164" s="106"/>
      <c r="BA164" s="106"/>
      <c r="BB164" s="106"/>
      <c r="BC164" s="106"/>
      <c r="BD164" s="106"/>
      <c r="BE164" s="106"/>
      <c r="BF164" s="106"/>
      <c r="BG164" s="106"/>
      <c r="BH164" s="106"/>
      <c r="BI164" s="106"/>
      <c r="BJ164" s="106"/>
      <c r="BK164" s="106"/>
      <c r="BL164" s="106"/>
      <c r="BM164" s="106"/>
    </row>
    <row r="165" spans="1:65" x14ac:dyDescent="0.25">
      <c r="A165" s="106"/>
      <c r="B165" s="106"/>
      <c r="C165" s="106"/>
      <c r="D165" s="171"/>
      <c r="E165" s="106"/>
      <c r="F165" s="172"/>
      <c r="G165" s="167"/>
      <c r="H165" s="167"/>
      <c r="I165" s="167"/>
      <c r="J165" s="127"/>
      <c r="K165" s="167"/>
      <c r="L165" s="167"/>
      <c r="M165" s="106"/>
      <c r="N165" s="106"/>
      <c r="O165" s="117"/>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106"/>
      <c r="BI165" s="106"/>
      <c r="BJ165" s="106"/>
      <c r="BK165" s="106"/>
      <c r="BL165" s="106"/>
      <c r="BM165" s="106"/>
    </row>
    <row r="166" spans="1:65" x14ac:dyDescent="0.25">
      <c r="A166" s="106"/>
      <c r="B166" s="106"/>
      <c r="C166" s="106"/>
      <c r="D166" s="171"/>
      <c r="E166" s="106"/>
      <c r="F166" s="172"/>
      <c r="G166" s="167"/>
      <c r="H166" s="167"/>
      <c r="I166" s="167"/>
      <c r="J166" s="127"/>
      <c r="K166" s="167"/>
      <c r="L166" s="167"/>
      <c r="M166" s="106"/>
      <c r="N166" s="106"/>
      <c r="O166" s="117"/>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106"/>
      <c r="BI166" s="106"/>
      <c r="BJ166" s="106"/>
      <c r="BK166" s="106"/>
      <c r="BL166" s="106"/>
      <c r="BM166" s="106"/>
    </row>
    <row r="167" spans="1:65" x14ac:dyDescent="0.25">
      <c r="A167" s="106"/>
      <c r="B167" s="106"/>
      <c r="C167" s="106"/>
      <c r="D167" s="171"/>
      <c r="E167" s="106"/>
      <c r="F167" s="172"/>
      <c r="G167" s="167"/>
      <c r="H167" s="167"/>
      <c r="I167" s="167"/>
      <c r="J167" s="127"/>
      <c r="K167" s="167"/>
      <c r="L167" s="167"/>
      <c r="M167" s="106"/>
      <c r="N167" s="106"/>
      <c r="O167" s="117"/>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c r="AX167" s="106"/>
      <c r="AY167" s="106"/>
      <c r="AZ167" s="106"/>
      <c r="BA167" s="106"/>
      <c r="BB167" s="106"/>
      <c r="BC167" s="106"/>
      <c r="BD167" s="106"/>
      <c r="BE167" s="106"/>
      <c r="BF167" s="106"/>
      <c r="BG167" s="106"/>
      <c r="BH167" s="106"/>
      <c r="BI167" s="106"/>
      <c r="BJ167" s="106"/>
      <c r="BK167" s="106"/>
      <c r="BL167" s="106"/>
      <c r="BM167" s="106"/>
    </row>
    <row r="168" spans="1:65" x14ac:dyDescent="0.25">
      <c r="A168" s="106"/>
      <c r="B168" s="106"/>
      <c r="C168" s="106"/>
      <c r="D168" s="171"/>
      <c r="E168" s="106"/>
      <c r="F168" s="172"/>
      <c r="G168" s="167"/>
      <c r="H168" s="167"/>
      <c r="I168" s="167"/>
      <c r="J168" s="127"/>
      <c r="K168" s="167"/>
      <c r="L168" s="167"/>
      <c r="M168" s="106"/>
      <c r="N168" s="106"/>
      <c r="O168" s="117"/>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c r="AU168" s="106"/>
      <c r="AV168" s="106"/>
      <c r="AW168" s="106"/>
      <c r="AX168" s="106"/>
      <c r="AY168" s="106"/>
      <c r="AZ168" s="106"/>
      <c r="BA168" s="106"/>
      <c r="BB168" s="106"/>
      <c r="BC168" s="106"/>
      <c r="BD168" s="106"/>
      <c r="BE168" s="106"/>
      <c r="BF168" s="106"/>
      <c r="BG168" s="106"/>
      <c r="BH168" s="106"/>
      <c r="BI168" s="106"/>
      <c r="BJ168" s="106"/>
      <c r="BK168" s="106"/>
      <c r="BL168" s="106"/>
      <c r="BM168" s="106"/>
    </row>
    <row r="169" spans="1:65" x14ac:dyDescent="0.25">
      <c r="A169" s="106"/>
      <c r="B169" s="106"/>
      <c r="C169" s="106"/>
      <c r="D169" s="171"/>
      <c r="E169" s="106"/>
      <c r="F169" s="172"/>
      <c r="G169" s="167"/>
      <c r="H169" s="167"/>
      <c r="I169" s="167"/>
      <c r="J169" s="127"/>
      <c r="K169" s="167"/>
      <c r="L169" s="167"/>
      <c r="M169" s="106"/>
      <c r="N169" s="106"/>
      <c r="O169" s="117"/>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c r="AW169" s="106"/>
      <c r="AX169" s="106"/>
      <c r="AY169" s="106"/>
      <c r="AZ169" s="106"/>
      <c r="BA169" s="106"/>
      <c r="BB169" s="106"/>
      <c r="BC169" s="106"/>
      <c r="BD169" s="106"/>
      <c r="BE169" s="106"/>
      <c r="BF169" s="106"/>
      <c r="BG169" s="106"/>
      <c r="BH169" s="106"/>
      <c r="BI169" s="106"/>
      <c r="BJ169" s="106"/>
      <c r="BK169" s="106"/>
      <c r="BL169" s="106"/>
      <c r="BM169" s="106"/>
    </row>
    <row r="170" spans="1:65" x14ac:dyDescent="0.25">
      <c r="A170" s="106"/>
      <c r="B170" s="106"/>
      <c r="C170" s="106"/>
      <c r="D170" s="171"/>
      <c r="E170" s="106"/>
      <c r="F170" s="172"/>
      <c r="G170" s="167"/>
      <c r="H170" s="167"/>
      <c r="I170" s="167"/>
      <c r="J170" s="127"/>
      <c r="K170" s="167"/>
      <c r="L170" s="167"/>
      <c r="M170" s="106"/>
      <c r="N170" s="106"/>
      <c r="O170" s="117"/>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c r="AU170" s="106"/>
      <c r="AV170" s="106"/>
      <c r="AW170" s="106"/>
      <c r="AX170" s="106"/>
      <c r="AY170" s="106"/>
      <c r="AZ170" s="106"/>
      <c r="BA170" s="106"/>
      <c r="BB170" s="106"/>
      <c r="BC170" s="106"/>
      <c r="BD170" s="106"/>
      <c r="BE170" s="106"/>
      <c r="BF170" s="106"/>
      <c r="BG170" s="106"/>
      <c r="BH170" s="106"/>
      <c r="BI170" s="106"/>
      <c r="BJ170" s="106"/>
      <c r="BK170" s="106"/>
      <c r="BL170" s="106"/>
      <c r="BM170" s="106"/>
    </row>
    <row r="171" spans="1:65" x14ac:dyDescent="0.25">
      <c r="A171" s="106"/>
      <c r="B171" s="106"/>
      <c r="C171" s="106"/>
      <c r="D171" s="171"/>
      <c r="E171" s="106"/>
      <c r="F171" s="172"/>
      <c r="G171" s="167"/>
      <c r="H171" s="167"/>
      <c r="I171" s="167"/>
      <c r="J171" s="127"/>
      <c r="K171" s="167"/>
      <c r="L171" s="167"/>
      <c r="M171" s="106"/>
      <c r="N171" s="106"/>
      <c r="O171" s="117"/>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c r="AX171" s="106"/>
      <c r="AY171" s="106"/>
      <c r="AZ171" s="106"/>
      <c r="BA171" s="106"/>
      <c r="BB171" s="106"/>
      <c r="BC171" s="106"/>
      <c r="BD171" s="106"/>
      <c r="BE171" s="106"/>
      <c r="BF171" s="106"/>
      <c r="BG171" s="106"/>
      <c r="BH171" s="106"/>
      <c r="BI171" s="106"/>
      <c r="BJ171" s="106"/>
      <c r="BK171" s="106"/>
      <c r="BL171" s="106"/>
      <c r="BM171" s="106"/>
    </row>
    <row r="172" spans="1:65" x14ac:dyDescent="0.25">
      <c r="A172" s="106"/>
      <c r="B172" s="106"/>
      <c r="C172" s="106"/>
      <c r="D172" s="171"/>
      <c r="E172" s="106"/>
      <c r="F172" s="172"/>
      <c r="G172" s="167"/>
      <c r="H172" s="167"/>
      <c r="I172" s="167"/>
      <c r="J172" s="127"/>
      <c r="K172" s="167"/>
      <c r="L172" s="167"/>
      <c r="M172" s="106"/>
      <c r="N172" s="106"/>
      <c r="O172" s="117"/>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6"/>
      <c r="BC172" s="106"/>
      <c r="BD172" s="106"/>
      <c r="BE172" s="106"/>
      <c r="BF172" s="106"/>
      <c r="BG172" s="106"/>
      <c r="BH172" s="106"/>
      <c r="BI172" s="106"/>
      <c r="BJ172" s="106"/>
      <c r="BK172" s="106"/>
      <c r="BL172" s="106"/>
      <c r="BM172" s="106"/>
    </row>
    <row r="173" spans="1:65" x14ac:dyDescent="0.25">
      <c r="A173" s="106"/>
      <c r="B173" s="106"/>
      <c r="C173" s="106"/>
      <c r="D173" s="171"/>
      <c r="E173" s="106"/>
      <c r="F173" s="172"/>
      <c r="G173" s="167"/>
      <c r="H173" s="167"/>
      <c r="I173" s="167"/>
      <c r="J173" s="127"/>
      <c r="K173" s="167"/>
      <c r="L173" s="167"/>
      <c r="M173" s="106"/>
      <c r="N173" s="106"/>
      <c r="O173" s="117"/>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c r="AX173" s="106"/>
      <c r="AY173" s="106"/>
      <c r="AZ173" s="106"/>
      <c r="BA173" s="106"/>
      <c r="BB173" s="106"/>
      <c r="BC173" s="106"/>
      <c r="BD173" s="106"/>
      <c r="BE173" s="106"/>
      <c r="BF173" s="106"/>
      <c r="BG173" s="106"/>
      <c r="BH173" s="106"/>
      <c r="BI173" s="106"/>
      <c r="BJ173" s="106"/>
      <c r="BK173" s="106"/>
      <c r="BL173" s="106"/>
      <c r="BM173" s="106"/>
    </row>
    <row r="174" spans="1:65" x14ac:dyDescent="0.25">
      <c r="A174" s="106"/>
      <c r="B174" s="106"/>
      <c r="C174" s="106"/>
      <c r="D174" s="171"/>
      <c r="E174" s="106"/>
      <c r="F174" s="172"/>
      <c r="G174" s="167"/>
      <c r="H174" s="167"/>
      <c r="I174" s="167"/>
      <c r="J174" s="127"/>
      <c r="K174" s="167"/>
      <c r="L174" s="167"/>
      <c r="M174" s="106"/>
      <c r="N174" s="106"/>
      <c r="O174" s="117"/>
      <c r="P174" s="106"/>
      <c r="Q174" s="106"/>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c r="AU174" s="106"/>
      <c r="AV174" s="106"/>
      <c r="AW174" s="106"/>
      <c r="AX174" s="106"/>
      <c r="AY174" s="106"/>
      <c r="AZ174" s="106"/>
      <c r="BA174" s="106"/>
      <c r="BB174" s="106"/>
      <c r="BC174" s="106"/>
      <c r="BD174" s="106"/>
      <c r="BE174" s="106"/>
      <c r="BF174" s="106"/>
      <c r="BG174" s="106"/>
      <c r="BH174" s="106"/>
      <c r="BI174" s="106"/>
      <c r="BJ174" s="106"/>
      <c r="BK174" s="106"/>
      <c r="BL174" s="106"/>
      <c r="BM174" s="106"/>
    </row>
    <row r="175" spans="1:65" x14ac:dyDescent="0.25">
      <c r="A175" s="106"/>
      <c r="B175" s="106"/>
      <c r="C175" s="106"/>
      <c r="D175" s="171"/>
      <c r="E175" s="106"/>
      <c r="F175" s="172"/>
      <c r="G175" s="167"/>
      <c r="H175" s="167"/>
      <c r="I175" s="167"/>
      <c r="J175" s="127"/>
      <c r="K175" s="167"/>
      <c r="L175" s="167"/>
      <c r="M175" s="106"/>
      <c r="N175" s="106"/>
      <c r="O175" s="117"/>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row>
    <row r="176" spans="1:65" x14ac:dyDescent="0.25">
      <c r="A176" s="106"/>
      <c r="B176" s="106"/>
      <c r="C176" s="106"/>
      <c r="D176" s="171"/>
      <c r="E176" s="106"/>
      <c r="F176" s="172"/>
      <c r="G176" s="167"/>
      <c r="H176" s="167"/>
      <c r="I176" s="167"/>
      <c r="J176" s="127"/>
      <c r="K176" s="167"/>
      <c r="L176" s="167"/>
      <c r="M176" s="106"/>
      <c r="N176" s="106"/>
      <c r="O176" s="117"/>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c r="AX176" s="106"/>
      <c r="AY176" s="106"/>
      <c r="AZ176" s="106"/>
      <c r="BA176" s="106"/>
      <c r="BB176" s="106"/>
      <c r="BC176" s="106"/>
      <c r="BD176" s="106"/>
      <c r="BE176" s="106"/>
      <c r="BF176" s="106"/>
      <c r="BG176" s="106"/>
      <c r="BH176" s="106"/>
      <c r="BI176" s="106"/>
      <c r="BJ176" s="106"/>
      <c r="BK176" s="106"/>
      <c r="BL176" s="106"/>
      <c r="BM176" s="106"/>
    </row>
    <row r="177" spans="1:65" x14ac:dyDescent="0.25">
      <c r="A177" s="106"/>
      <c r="B177" s="106"/>
      <c r="C177" s="106"/>
      <c r="D177" s="171"/>
      <c r="E177" s="106"/>
      <c r="F177" s="172"/>
      <c r="G177" s="167"/>
      <c r="H177" s="167"/>
      <c r="I177" s="167"/>
      <c r="J177" s="127"/>
      <c r="K177" s="167"/>
      <c r="L177" s="167"/>
      <c r="M177" s="106"/>
      <c r="N177" s="106"/>
      <c r="O177" s="117"/>
      <c r="P177" s="106"/>
      <c r="Q177" s="106"/>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c r="AT177" s="106"/>
      <c r="AU177" s="106"/>
      <c r="AV177" s="106"/>
      <c r="AW177" s="106"/>
      <c r="AX177" s="106"/>
      <c r="AY177" s="106"/>
      <c r="AZ177" s="106"/>
      <c r="BA177" s="106"/>
      <c r="BB177" s="106"/>
      <c r="BC177" s="106"/>
      <c r="BD177" s="106"/>
      <c r="BE177" s="106"/>
      <c r="BF177" s="106"/>
      <c r="BG177" s="106"/>
      <c r="BH177" s="106"/>
      <c r="BI177" s="106"/>
      <c r="BJ177" s="106"/>
      <c r="BK177" s="106"/>
      <c r="BL177" s="106"/>
      <c r="BM177" s="106"/>
    </row>
    <row r="178" spans="1:65" x14ac:dyDescent="0.25">
      <c r="A178" s="106"/>
      <c r="B178" s="106"/>
      <c r="C178" s="106"/>
      <c r="D178" s="171"/>
      <c r="E178" s="106"/>
      <c r="F178" s="172"/>
      <c r="G178" s="167"/>
      <c r="H178" s="167"/>
      <c r="I178" s="167"/>
      <c r="J178" s="127"/>
      <c r="K178" s="167"/>
      <c r="L178" s="167"/>
      <c r="M178" s="106"/>
      <c r="N178" s="106"/>
      <c r="O178" s="117"/>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c r="AU178" s="106"/>
      <c r="AV178" s="106"/>
      <c r="AW178" s="106"/>
      <c r="AX178" s="106"/>
      <c r="AY178" s="106"/>
      <c r="AZ178" s="106"/>
      <c r="BA178" s="106"/>
      <c r="BB178" s="106"/>
      <c r="BC178" s="106"/>
      <c r="BD178" s="106"/>
      <c r="BE178" s="106"/>
      <c r="BF178" s="106"/>
      <c r="BG178" s="106"/>
      <c r="BH178" s="106"/>
      <c r="BI178" s="106"/>
      <c r="BJ178" s="106"/>
      <c r="BK178" s="106"/>
      <c r="BL178" s="106"/>
      <c r="BM178" s="106"/>
    </row>
    <row r="179" spans="1:65" x14ac:dyDescent="0.25">
      <c r="A179" s="106"/>
      <c r="B179" s="106"/>
      <c r="C179" s="106"/>
      <c r="D179" s="171"/>
      <c r="E179" s="106"/>
      <c r="F179" s="172"/>
      <c r="G179" s="167"/>
      <c r="H179" s="167"/>
      <c r="I179" s="167"/>
      <c r="J179" s="127"/>
      <c r="K179" s="167"/>
      <c r="L179" s="167"/>
      <c r="M179" s="106"/>
      <c r="N179" s="106"/>
      <c r="O179" s="117"/>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c r="AX179" s="106"/>
      <c r="AY179" s="106"/>
      <c r="AZ179" s="106"/>
      <c r="BA179" s="106"/>
      <c r="BB179" s="106"/>
      <c r="BC179" s="106"/>
      <c r="BD179" s="106"/>
      <c r="BE179" s="106"/>
      <c r="BF179" s="106"/>
      <c r="BG179" s="106"/>
      <c r="BH179" s="106"/>
      <c r="BI179" s="106"/>
      <c r="BJ179" s="106"/>
      <c r="BK179" s="106"/>
      <c r="BL179" s="106"/>
      <c r="BM179" s="106"/>
    </row>
    <row r="180" spans="1:65" x14ac:dyDescent="0.25">
      <c r="A180" s="106"/>
      <c r="B180" s="106"/>
      <c r="C180" s="106"/>
      <c r="D180" s="171"/>
      <c r="E180" s="106"/>
      <c r="F180" s="172"/>
      <c r="G180" s="167"/>
      <c r="H180" s="167"/>
      <c r="I180" s="167"/>
      <c r="J180" s="127"/>
      <c r="K180" s="167"/>
      <c r="L180" s="167"/>
      <c r="M180" s="106"/>
      <c r="N180" s="106"/>
      <c r="O180" s="117"/>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c r="AU180" s="106"/>
      <c r="AV180" s="106"/>
      <c r="AW180" s="106"/>
      <c r="AX180" s="106"/>
      <c r="AY180" s="106"/>
      <c r="AZ180" s="106"/>
      <c r="BA180" s="106"/>
      <c r="BB180" s="106"/>
      <c r="BC180" s="106"/>
      <c r="BD180" s="106"/>
      <c r="BE180" s="106"/>
      <c r="BF180" s="106"/>
      <c r="BG180" s="106"/>
      <c r="BH180" s="106"/>
      <c r="BI180" s="106"/>
      <c r="BJ180" s="106"/>
      <c r="BK180" s="106"/>
      <c r="BL180" s="106"/>
      <c r="BM180" s="106"/>
    </row>
    <row r="181" spans="1:65" x14ac:dyDescent="0.25">
      <c r="A181" s="106"/>
      <c r="B181" s="106"/>
      <c r="C181" s="106"/>
      <c r="D181" s="171"/>
      <c r="E181" s="106"/>
      <c r="F181" s="172"/>
      <c r="G181" s="167"/>
      <c r="H181" s="167"/>
      <c r="I181" s="167"/>
      <c r="J181" s="127"/>
      <c r="K181" s="167"/>
      <c r="L181" s="167"/>
      <c r="M181" s="106"/>
      <c r="N181" s="106"/>
      <c r="O181" s="117"/>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c r="AR181" s="106"/>
      <c r="AS181" s="106"/>
      <c r="AT181" s="106"/>
      <c r="AU181" s="106"/>
      <c r="AV181" s="106"/>
      <c r="AW181" s="106"/>
      <c r="AX181" s="106"/>
      <c r="AY181" s="106"/>
      <c r="AZ181" s="106"/>
      <c r="BA181" s="106"/>
      <c r="BB181" s="106"/>
      <c r="BC181" s="106"/>
      <c r="BD181" s="106"/>
      <c r="BE181" s="106"/>
      <c r="BF181" s="106"/>
      <c r="BG181" s="106"/>
      <c r="BH181" s="106"/>
      <c r="BI181" s="106"/>
      <c r="BJ181" s="106"/>
      <c r="BK181" s="106"/>
      <c r="BL181" s="106"/>
      <c r="BM181" s="106"/>
    </row>
    <row r="182" spans="1:65" x14ac:dyDescent="0.25">
      <c r="A182" s="106"/>
      <c r="B182" s="106"/>
      <c r="C182" s="106"/>
      <c r="D182" s="171"/>
      <c r="E182" s="106"/>
      <c r="F182" s="172"/>
      <c r="G182" s="167"/>
      <c r="H182" s="167"/>
      <c r="I182" s="167"/>
      <c r="J182" s="127"/>
      <c r="K182" s="167"/>
      <c r="L182" s="167"/>
      <c r="M182" s="106"/>
      <c r="N182" s="106"/>
      <c r="O182" s="117"/>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c r="AX182" s="106"/>
      <c r="AY182" s="106"/>
      <c r="AZ182" s="106"/>
      <c r="BA182" s="106"/>
      <c r="BB182" s="106"/>
      <c r="BC182" s="106"/>
      <c r="BD182" s="106"/>
      <c r="BE182" s="106"/>
      <c r="BF182" s="106"/>
      <c r="BG182" s="106"/>
      <c r="BH182" s="106"/>
      <c r="BI182" s="106"/>
      <c r="BJ182" s="106"/>
      <c r="BK182" s="106"/>
      <c r="BL182" s="106"/>
      <c r="BM182" s="106"/>
    </row>
    <row r="183" spans="1:65" x14ac:dyDescent="0.25">
      <c r="A183" s="106"/>
      <c r="B183" s="106"/>
      <c r="C183" s="106"/>
      <c r="D183" s="171"/>
      <c r="E183" s="106"/>
      <c r="F183" s="172"/>
      <c r="G183" s="167"/>
      <c r="H183" s="167"/>
      <c r="I183" s="167"/>
      <c r="J183" s="127"/>
      <c r="K183" s="167"/>
      <c r="L183" s="167"/>
      <c r="M183" s="106"/>
      <c r="N183" s="106"/>
      <c r="O183" s="117"/>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c r="AX183" s="106"/>
      <c r="AY183" s="106"/>
      <c r="AZ183" s="106"/>
      <c r="BA183" s="106"/>
      <c r="BB183" s="106"/>
      <c r="BC183" s="106"/>
      <c r="BD183" s="106"/>
      <c r="BE183" s="106"/>
      <c r="BF183" s="106"/>
      <c r="BG183" s="106"/>
      <c r="BH183" s="106"/>
      <c r="BI183" s="106"/>
      <c r="BJ183" s="106"/>
      <c r="BK183" s="106"/>
      <c r="BL183" s="106"/>
      <c r="BM183" s="106"/>
    </row>
    <row r="184" spans="1:65" x14ac:dyDescent="0.25">
      <c r="A184" s="106"/>
      <c r="B184" s="106"/>
      <c r="C184" s="106"/>
      <c r="D184" s="171"/>
      <c r="E184" s="106"/>
      <c r="F184" s="172"/>
      <c r="G184" s="167"/>
      <c r="H184" s="167"/>
      <c r="I184" s="167"/>
      <c r="J184" s="127"/>
      <c r="K184" s="167"/>
      <c r="L184" s="167"/>
      <c r="M184" s="106"/>
      <c r="N184" s="106"/>
      <c r="O184" s="117"/>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row>
    <row r="185" spans="1:65" x14ac:dyDescent="0.25">
      <c r="A185" s="106"/>
      <c r="B185" s="106"/>
      <c r="C185" s="106"/>
      <c r="D185" s="171"/>
      <c r="E185" s="106"/>
      <c r="F185" s="172"/>
      <c r="G185" s="167"/>
      <c r="H185" s="167"/>
      <c r="I185" s="167"/>
      <c r="J185" s="127"/>
      <c r="K185" s="167"/>
      <c r="L185" s="167"/>
      <c r="M185" s="106"/>
      <c r="N185" s="106"/>
      <c r="O185" s="117"/>
      <c r="P185" s="106"/>
      <c r="Q185" s="106"/>
      <c r="R185" s="106"/>
      <c r="S185" s="106"/>
      <c r="T185" s="106"/>
      <c r="U185" s="106"/>
      <c r="V185" s="106"/>
      <c r="W185" s="106"/>
      <c r="X185" s="106"/>
      <c r="Y185" s="106"/>
      <c r="Z185" s="106"/>
      <c r="AA185" s="106"/>
      <c r="AB185" s="106"/>
      <c r="AC185" s="106"/>
      <c r="AD185" s="106"/>
      <c r="AE185" s="106"/>
      <c r="AF185" s="106"/>
      <c r="AG185" s="106"/>
      <c r="AH185" s="106"/>
      <c r="AI185" s="106"/>
      <c r="AJ185" s="106"/>
      <c r="AK185" s="106"/>
      <c r="AL185" s="106"/>
      <c r="AM185" s="106"/>
      <c r="AN185" s="106"/>
      <c r="AO185" s="106"/>
      <c r="AP185" s="106"/>
      <c r="AQ185" s="106"/>
      <c r="AR185" s="106"/>
      <c r="AS185" s="106"/>
      <c r="AT185" s="106"/>
      <c r="AU185" s="106"/>
      <c r="AV185" s="106"/>
      <c r="AW185" s="106"/>
      <c r="AX185" s="106"/>
      <c r="AY185" s="106"/>
      <c r="AZ185" s="106"/>
      <c r="BA185" s="106"/>
      <c r="BB185" s="106"/>
      <c r="BC185" s="106"/>
      <c r="BD185" s="106"/>
      <c r="BE185" s="106"/>
      <c r="BF185" s="106"/>
      <c r="BG185" s="106"/>
      <c r="BH185" s="106"/>
      <c r="BI185" s="106"/>
      <c r="BJ185" s="106"/>
      <c r="BK185" s="106"/>
      <c r="BL185" s="106"/>
      <c r="BM185" s="106"/>
    </row>
    <row r="186" spans="1:65" x14ac:dyDescent="0.25">
      <c r="A186" s="106"/>
      <c r="B186" s="106"/>
      <c r="C186" s="106"/>
      <c r="D186" s="171"/>
      <c r="E186" s="106"/>
      <c r="F186" s="172"/>
      <c r="G186" s="167"/>
      <c r="H186" s="167"/>
      <c r="I186" s="167"/>
      <c r="J186" s="127"/>
      <c r="K186" s="167"/>
      <c r="L186" s="167"/>
      <c r="M186" s="106"/>
      <c r="N186" s="106"/>
      <c r="O186" s="117"/>
      <c r="P186" s="106"/>
      <c r="Q186" s="106"/>
      <c r="R186" s="106"/>
      <c r="S186" s="106"/>
      <c r="T186" s="106"/>
      <c r="U186" s="106"/>
      <c r="V186" s="106"/>
      <c r="W186" s="106"/>
      <c r="X186" s="106"/>
      <c r="Y186" s="106"/>
      <c r="Z186" s="106"/>
      <c r="AA186" s="106"/>
      <c r="AB186" s="106"/>
      <c r="AC186" s="106"/>
      <c r="AD186" s="106"/>
      <c r="AE186" s="106"/>
      <c r="AF186" s="106"/>
      <c r="AG186" s="106"/>
      <c r="AH186" s="106"/>
      <c r="AI186" s="106"/>
      <c r="AJ186" s="106"/>
      <c r="AK186" s="106"/>
      <c r="AL186" s="106"/>
      <c r="AM186" s="106"/>
      <c r="AN186" s="106"/>
      <c r="AO186" s="106"/>
      <c r="AP186" s="106"/>
      <c r="AQ186" s="106"/>
      <c r="AR186" s="106"/>
      <c r="AS186" s="106"/>
      <c r="AT186" s="106"/>
      <c r="AU186" s="106"/>
      <c r="AV186" s="106"/>
      <c r="AW186" s="106"/>
      <c r="AX186" s="106"/>
      <c r="AY186" s="106"/>
      <c r="AZ186" s="106"/>
      <c r="BA186" s="106"/>
      <c r="BB186" s="106"/>
      <c r="BC186" s="106"/>
      <c r="BD186" s="106"/>
      <c r="BE186" s="106"/>
      <c r="BF186" s="106"/>
      <c r="BG186" s="106"/>
      <c r="BH186" s="106"/>
      <c r="BI186" s="106"/>
      <c r="BJ186" s="106"/>
      <c r="BK186" s="106"/>
      <c r="BL186" s="106"/>
      <c r="BM186" s="106"/>
    </row>
    <row r="187" spans="1:65" x14ac:dyDescent="0.25">
      <c r="A187" s="106"/>
      <c r="B187" s="106"/>
      <c r="C187" s="106"/>
      <c r="D187" s="171"/>
      <c r="E187" s="106"/>
      <c r="F187" s="172"/>
      <c r="G187" s="167"/>
      <c r="H187" s="167"/>
      <c r="I187" s="167"/>
      <c r="J187" s="127"/>
      <c r="K187" s="167"/>
      <c r="L187" s="167"/>
      <c r="M187" s="106"/>
      <c r="N187" s="106"/>
      <c r="O187" s="117"/>
      <c r="P187" s="106"/>
      <c r="Q187" s="106"/>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c r="AM187" s="106"/>
      <c r="AN187" s="106"/>
      <c r="AO187" s="106"/>
      <c r="AP187" s="106"/>
      <c r="AQ187" s="106"/>
      <c r="AR187" s="106"/>
      <c r="AS187" s="106"/>
      <c r="AT187" s="106"/>
      <c r="AU187" s="106"/>
      <c r="AV187" s="106"/>
      <c r="AW187" s="106"/>
      <c r="AX187" s="106"/>
      <c r="AY187" s="106"/>
      <c r="AZ187" s="106"/>
      <c r="BA187" s="106"/>
      <c r="BB187" s="106"/>
      <c r="BC187" s="106"/>
      <c r="BD187" s="106"/>
      <c r="BE187" s="106"/>
      <c r="BF187" s="106"/>
      <c r="BG187" s="106"/>
      <c r="BH187" s="106"/>
      <c r="BI187" s="106"/>
      <c r="BJ187" s="106"/>
      <c r="BK187" s="106"/>
      <c r="BL187" s="106"/>
      <c r="BM187" s="106"/>
    </row>
    <row r="188" spans="1:65" x14ac:dyDescent="0.25">
      <c r="A188" s="106"/>
      <c r="B188" s="106"/>
      <c r="C188" s="106"/>
      <c r="D188" s="171"/>
      <c r="E188" s="106"/>
      <c r="F188" s="172"/>
      <c r="G188" s="167"/>
      <c r="H188" s="167"/>
      <c r="I188" s="167"/>
      <c r="J188" s="127"/>
      <c r="K188" s="167"/>
      <c r="L188" s="167"/>
      <c r="M188" s="106"/>
      <c r="N188" s="106"/>
      <c r="O188" s="117"/>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06"/>
      <c r="AV188" s="106"/>
      <c r="AW188" s="106"/>
      <c r="AX188" s="106"/>
      <c r="AY188" s="106"/>
      <c r="AZ188" s="106"/>
      <c r="BA188" s="106"/>
      <c r="BB188" s="106"/>
      <c r="BC188" s="106"/>
      <c r="BD188" s="106"/>
      <c r="BE188" s="106"/>
      <c r="BF188" s="106"/>
      <c r="BG188" s="106"/>
      <c r="BH188" s="106"/>
      <c r="BI188" s="106"/>
      <c r="BJ188" s="106"/>
      <c r="BK188" s="106"/>
      <c r="BL188" s="106"/>
      <c r="BM188" s="106"/>
    </row>
    <row r="189" spans="1:65" x14ac:dyDescent="0.25">
      <c r="A189" s="106"/>
      <c r="B189" s="106"/>
      <c r="C189" s="106"/>
      <c r="D189" s="171"/>
      <c r="E189" s="106"/>
      <c r="F189" s="172"/>
      <c r="G189" s="167"/>
      <c r="H189" s="167"/>
      <c r="I189" s="167"/>
      <c r="J189" s="127"/>
      <c r="K189" s="167"/>
      <c r="L189" s="167"/>
      <c r="M189" s="106"/>
      <c r="N189" s="106"/>
      <c r="O189" s="117"/>
      <c r="P189" s="106"/>
      <c r="Q189" s="106"/>
      <c r="R189" s="106"/>
      <c r="S189" s="106"/>
      <c r="T189" s="106"/>
      <c r="U189" s="106"/>
      <c r="V189" s="106"/>
      <c r="W189" s="106"/>
      <c r="X189" s="106"/>
      <c r="Y189" s="106"/>
      <c r="Z189" s="106"/>
      <c r="AA189" s="106"/>
      <c r="AB189" s="106"/>
      <c r="AC189" s="106"/>
      <c r="AD189" s="106"/>
      <c r="AE189" s="106"/>
      <c r="AF189" s="106"/>
      <c r="AG189" s="106"/>
      <c r="AH189" s="106"/>
      <c r="AI189" s="106"/>
      <c r="AJ189" s="106"/>
      <c r="AK189" s="106"/>
      <c r="AL189" s="106"/>
      <c r="AM189" s="106"/>
      <c r="AN189" s="106"/>
      <c r="AO189" s="106"/>
      <c r="AP189" s="106"/>
      <c r="AQ189" s="106"/>
      <c r="AR189" s="106"/>
      <c r="AS189" s="106"/>
      <c r="AT189" s="106"/>
      <c r="AU189" s="106"/>
      <c r="AV189" s="106"/>
      <c r="AW189" s="106"/>
      <c r="AX189" s="106"/>
      <c r="AY189" s="106"/>
      <c r="AZ189" s="106"/>
      <c r="BA189" s="106"/>
      <c r="BB189" s="106"/>
      <c r="BC189" s="106"/>
      <c r="BD189" s="106"/>
      <c r="BE189" s="106"/>
      <c r="BF189" s="106"/>
      <c r="BG189" s="106"/>
      <c r="BH189" s="106"/>
      <c r="BI189" s="106"/>
      <c r="BJ189" s="106"/>
      <c r="BK189" s="106"/>
      <c r="BL189" s="106"/>
      <c r="BM189" s="106"/>
    </row>
    <row r="190" spans="1:65" x14ac:dyDescent="0.25">
      <c r="A190" s="106"/>
      <c r="B190" s="106"/>
      <c r="C190" s="106"/>
      <c r="D190" s="171"/>
      <c r="E190" s="106"/>
      <c r="F190" s="172"/>
      <c r="G190" s="167"/>
      <c r="H190" s="167"/>
      <c r="I190" s="167"/>
      <c r="J190" s="127"/>
      <c r="K190" s="167"/>
      <c r="L190" s="167"/>
      <c r="M190" s="106"/>
      <c r="N190" s="106"/>
      <c r="O190" s="117"/>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6"/>
      <c r="AW190" s="106"/>
      <c r="AX190" s="106"/>
      <c r="AY190" s="106"/>
      <c r="AZ190" s="106"/>
      <c r="BA190" s="106"/>
      <c r="BB190" s="106"/>
      <c r="BC190" s="106"/>
      <c r="BD190" s="106"/>
      <c r="BE190" s="106"/>
      <c r="BF190" s="106"/>
      <c r="BG190" s="106"/>
      <c r="BH190" s="106"/>
      <c r="BI190" s="106"/>
      <c r="BJ190" s="106"/>
      <c r="BK190" s="106"/>
      <c r="BL190" s="106"/>
      <c r="BM190" s="106"/>
    </row>
    <row r="191" spans="1:65" x14ac:dyDescent="0.25">
      <c r="A191" s="106"/>
      <c r="B191" s="106"/>
      <c r="C191" s="106"/>
      <c r="D191" s="171"/>
      <c r="E191" s="106"/>
      <c r="F191" s="172"/>
      <c r="G191" s="167"/>
      <c r="H191" s="167"/>
      <c r="I191" s="167"/>
      <c r="J191" s="127"/>
      <c r="K191" s="167"/>
      <c r="L191" s="167"/>
      <c r="M191" s="106"/>
      <c r="N191" s="106"/>
      <c r="O191" s="117"/>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c r="AM191" s="106"/>
      <c r="AN191" s="106"/>
      <c r="AO191" s="106"/>
      <c r="AP191" s="106"/>
      <c r="AQ191" s="106"/>
      <c r="AR191" s="106"/>
      <c r="AS191" s="106"/>
      <c r="AT191" s="106"/>
      <c r="AU191" s="106"/>
      <c r="AV191" s="106"/>
      <c r="AW191" s="106"/>
      <c r="AX191" s="106"/>
      <c r="AY191" s="106"/>
      <c r="AZ191" s="106"/>
      <c r="BA191" s="106"/>
      <c r="BB191" s="106"/>
      <c r="BC191" s="106"/>
      <c r="BD191" s="106"/>
      <c r="BE191" s="106"/>
      <c r="BF191" s="106"/>
      <c r="BG191" s="106"/>
      <c r="BH191" s="106"/>
      <c r="BI191" s="106"/>
      <c r="BJ191" s="106"/>
      <c r="BK191" s="106"/>
      <c r="BL191" s="106"/>
      <c r="BM191" s="106"/>
    </row>
    <row r="192" spans="1:65" x14ac:dyDescent="0.25">
      <c r="A192" s="106"/>
      <c r="B192" s="106"/>
      <c r="C192" s="106"/>
      <c r="D192" s="171"/>
      <c r="E192" s="106"/>
      <c r="F192" s="172"/>
      <c r="G192" s="167"/>
      <c r="H192" s="167"/>
      <c r="I192" s="167"/>
      <c r="J192" s="127"/>
      <c r="K192" s="167"/>
      <c r="L192" s="167"/>
      <c r="M192" s="106"/>
      <c r="N192" s="106"/>
      <c r="O192" s="117"/>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106"/>
      <c r="AS192" s="106"/>
      <c r="AT192" s="106"/>
      <c r="AU192" s="106"/>
      <c r="AV192" s="106"/>
      <c r="AW192" s="106"/>
      <c r="AX192" s="106"/>
      <c r="AY192" s="106"/>
      <c r="AZ192" s="106"/>
      <c r="BA192" s="106"/>
      <c r="BB192" s="106"/>
      <c r="BC192" s="106"/>
      <c r="BD192" s="106"/>
      <c r="BE192" s="106"/>
      <c r="BF192" s="106"/>
      <c r="BG192" s="106"/>
      <c r="BH192" s="106"/>
      <c r="BI192" s="106"/>
      <c r="BJ192" s="106"/>
      <c r="BK192" s="106"/>
      <c r="BL192" s="106"/>
      <c r="BM192" s="106"/>
    </row>
    <row r="193" spans="1:65" x14ac:dyDescent="0.25">
      <c r="A193" s="106"/>
      <c r="B193" s="106"/>
      <c r="C193" s="106"/>
      <c r="D193" s="171"/>
      <c r="E193" s="106"/>
      <c r="F193" s="172"/>
      <c r="G193" s="167"/>
      <c r="H193" s="167"/>
      <c r="I193" s="167"/>
      <c r="J193" s="127"/>
      <c r="K193" s="167"/>
      <c r="L193" s="167"/>
      <c r="M193" s="106"/>
      <c r="N193" s="106"/>
      <c r="O193" s="117"/>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c r="AO193" s="106"/>
      <c r="AP193" s="106"/>
      <c r="AQ193" s="106"/>
      <c r="AR193" s="106"/>
      <c r="AS193" s="106"/>
      <c r="AT193" s="106"/>
      <c r="AU193" s="106"/>
      <c r="AV193" s="106"/>
      <c r="AW193" s="106"/>
      <c r="AX193" s="106"/>
      <c r="AY193" s="106"/>
      <c r="AZ193" s="106"/>
      <c r="BA193" s="106"/>
      <c r="BB193" s="106"/>
      <c r="BC193" s="106"/>
      <c r="BD193" s="106"/>
      <c r="BE193" s="106"/>
      <c r="BF193" s="106"/>
      <c r="BG193" s="106"/>
      <c r="BH193" s="106"/>
      <c r="BI193" s="106"/>
      <c r="BJ193" s="106"/>
      <c r="BK193" s="106"/>
      <c r="BL193" s="106"/>
      <c r="BM193" s="106"/>
    </row>
    <row r="194" spans="1:65" x14ac:dyDescent="0.25">
      <c r="A194" s="106"/>
      <c r="B194" s="106"/>
      <c r="C194" s="106"/>
      <c r="D194" s="171"/>
      <c r="E194" s="106"/>
      <c r="F194" s="172"/>
      <c r="G194" s="167"/>
      <c r="H194" s="167"/>
      <c r="I194" s="167"/>
      <c r="J194" s="127"/>
      <c r="K194" s="167"/>
      <c r="L194" s="167"/>
      <c r="M194" s="106"/>
      <c r="N194" s="106"/>
      <c r="O194" s="117"/>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c r="AM194" s="106"/>
      <c r="AN194" s="106"/>
      <c r="AO194" s="106"/>
      <c r="AP194" s="106"/>
      <c r="AQ194" s="106"/>
      <c r="AR194" s="106"/>
      <c r="AS194" s="106"/>
      <c r="AT194" s="106"/>
      <c r="AU194" s="106"/>
      <c r="AV194" s="106"/>
      <c r="AW194" s="106"/>
      <c r="AX194" s="106"/>
      <c r="AY194" s="106"/>
      <c r="AZ194" s="106"/>
      <c r="BA194" s="106"/>
      <c r="BB194" s="106"/>
      <c r="BC194" s="106"/>
      <c r="BD194" s="106"/>
      <c r="BE194" s="106"/>
      <c r="BF194" s="106"/>
      <c r="BG194" s="106"/>
      <c r="BH194" s="106"/>
      <c r="BI194" s="106"/>
      <c r="BJ194" s="106"/>
      <c r="BK194" s="106"/>
      <c r="BL194" s="106"/>
      <c r="BM194" s="106"/>
    </row>
    <row r="195" spans="1:65" x14ac:dyDescent="0.25">
      <c r="A195" s="106"/>
      <c r="B195" s="106"/>
      <c r="C195" s="106"/>
      <c r="D195" s="171"/>
      <c r="E195" s="106"/>
      <c r="F195" s="172"/>
      <c r="G195" s="167"/>
      <c r="H195" s="167"/>
      <c r="I195" s="167"/>
      <c r="J195" s="127"/>
      <c r="K195" s="167"/>
      <c r="L195" s="167"/>
      <c r="M195" s="106"/>
      <c r="N195" s="106"/>
      <c r="O195" s="117"/>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c r="AX195" s="106"/>
      <c r="AY195" s="106"/>
      <c r="AZ195" s="106"/>
      <c r="BA195" s="106"/>
      <c r="BB195" s="106"/>
      <c r="BC195" s="106"/>
      <c r="BD195" s="106"/>
      <c r="BE195" s="106"/>
      <c r="BF195" s="106"/>
      <c r="BG195" s="106"/>
      <c r="BH195" s="106"/>
      <c r="BI195" s="106"/>
      <c r="BJ195" s="106"/>
      <c r="BK195" s="106"/>
      <c r="BL195" s="106"/>
      <c r="BM195" s="106"/>
    </row>
    <row r="196" spans="1:65" x14ac:dyDescent="0.25">
      <c r="A196" s="106"/>
      <c r="B196" s="106"/>
      <c r="C196" s="106"/>
      <c r="D196" s="171"/>
      <c r="E196" s="106"/>
      <c r="F196" s="172"/>
      <c r="G196" s="167"/>
      <c r="H196" s="167"/>
      <c r="I196" s="167"/>
      <c r="J196" s="127"/>
      <c r="K196" s="167"/>
      <c r="L196" s="167"/>
      <c r="M196" s="106"/>
      <c r="N196" s="106"/>
      <c r="O196" s="117"/>
      <c r="P196" s="106"/>
      <c r="Q196" s="106"/>
      <c r="R196" s="106"/>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6"/>
      <c r="BC196" s="106"/>
      <c r="BD196" s="106"/>
      <c r="BE196" s="106"/>
      <c r="BF196" s="106"/>
      <c r="BG196" s="106"/>
      <c r="BH196" s="106"/>
      <c r="BI196" s="106"/>
      <c r="BJ196" s="106"/>
      <c r="BK196" s="106"/>
      <c r="BL196" s="106"/>
      <c r="BM196" s="106"/>
    </row>
    <row r="197" spans="1:65" x14ac:dyDescent="0.25">
      <c r="A197" s="106"/>
      <c r="B197" s="106"/>
      <c r="C197" s="106"/>
      <c r="D197" s="171"/>
      <c r="E197" s="106"/>
      <c r="F197" s="172"/>
      <c r="G197" s="167"/>
      <c r="H197" s="167"/>
      <c r="I197" s="167"/>
      <c r="J197" s="127"/>
      <c r="K197" s="167"/>
      <c r="L197" s="167"/>
      <c r="M197" s="106"/>
      <c r="N197" s="106"/>
      <c r="O197" s="117"/>
      <c r="P197" s="106"/>
      <c r="Q197" s="106"/>
      <c r="R197" s="106"/>
      <c r="S197" s="106"/>
      <c r="T197" s="106"/>
      <c r="U197" s="106"/>
      <c r="V197" s="106"/>
      <c r="W197" s="106"/>
      <c r="X197" s="106"/>
      <c r="Y197" s="106"/>
      <c r="Z197" s="106"/>
      <c r="AA197" s="106"/>
      <c r="AB197" s="106"/>
      <c r="AC197" s="106"/>
      <c r="AD197" s="106"/>
      <c r="AE197" s="106"/>
      <c r="AF197" s="106"/>
      <c r="AG197" s="106"/>
      <c r="AH197" s="106"/>
      <c r="AI197" s="106"/>
      <c r="AJ197" s="106"/>
      <c r="AK197" s="106"/>
      <c r="AL197" s="106"/>
      <c r="AM197" s="106"/>
      <c r="AN197" s="106"/>
      <c r="AO197" s="106"/>
      <c r="AP197" s="106"/>
      <c r="AQ197" s="106"/>
      <c r="AR197" s="106"/>
      <c r="AS197" s="106"/>
      <c r="AT197" s="106"/>
      <c r="AU197" s="106"/>
      <c r="AV197" s="106"/>
      <c r="AW197" s="106"/>
      <c r="AX197" s="106"/>
      <c r="AY197" s="106"/>
      <c r="AZ197" s="106"/>
      <c r="BA197" s="106"/>
      <c r="BB197" s="106"/>
      <c r="BC197" s="106"/>
      <c r="BD197" s="106"/>
      <c r="BE197" s="106"/>
      <c r="BF197" s="106"/>
      <c r="BG197" s="106"/>
      <c r="BH197" s="106"/>
      <c r="BI197" s="106"/>
      <c r="BJ197" s="106"/>
      <c r="BK197" s="106"/>
      <c r="BL197" s="106"/>
      <c r="BM197" s="106"/>
    </row>
    <row r="198" spans="1:65" x14ac:dyDescent="0.25">
      <c r="A198" s="106"/>
      <c r="B198" s="106"/>
      <c r="C198" s="106"/>
      <c r="D198" s="171"/>
      <c r="E198" s="106"/>
      <c r="F198" s="172"/>
      <c r="G198" s="167"/>
      <c r="H198" s="167"/>
      <c r="I198" s="167"/>
      <c r="J198" s="127"/>
      <c r="K198" s="167"/>
      <c r="L198" s="167"/>
      <c r="M198" s="106"/>
      <c r="N198" s="106"/>
      <c r="O198" s="117"/>
      <c r="P198" s="106"/>
      <c r="Q198" s="106"/>
      <c r="R198" s="106"/>
      <c r="S198" s="106"/>
      <c r="T198" s="106"/>
      <c r="U198" s="106"/>
      <c r="V198" s="106"/>
      <c r="W198" s="106"/>
      <c r="X198" s="106"/>
      <c r="Y198" s="106"/>
      <c r="Z198" s="106"/>
      <c r="AA198" s="106"/>
      <c r="AB198" s="106"/>
      <c r="AC198" s="106"/>
      <c r="AD198" s="106"/>
      <c r="AE198" s="106"/>
      <c r="AF198" s="106"/>
      <c r="AG198" s="106"/>
      <c r="AH198" s="106"/>
      <c r="AI198" s="106"/>
      <c r="AJ198" s="106"/>
      <c r="AK198" s="106"/>
      <c r="AL198" s="106"/>
      <c r="AM198" s="106"/>
      <c r="AN198" s="106"/>
      <c r="AO198" s="106"/>
      <c r="AP198" s="106"/>
      <c r="AQ198" s="106"/>
      <c r="AR198" s="106"/>
      <c r="AS198" s="106"/>
      <c r="AT198" s="106"/>
      <c r="AU198" s="106"/>
      <c r="AV198" s="106"/>
      <c r="AW198" s="106"/>
      <c r="AX198" s="106"/>
      <c r="AY198" s="106"/>
      <c r="AZ198" s="106"/>
      <c r="BA198" s="106"/>
      <c r="BB198" s="106"/>
      <c r="BC198" s="106"/>
      <c r="BD198" s="106"/>
      <c r="BE198" s="106"/>
      <c r="BF198" s="106"/>
      <c r="BG198" s="106"/>
      <c r="BH198" s="106"/>
      <c r="BI198" s="106"/>
      <c r="BJ198" s="106"/>
      <c r="BK198" s="106"/>
      <c r="BL198" s="106"/>
      <c r="BM198" s="106"/>
    </row>
    <row r="199" spans="1:65" x14ac:dyDescent="0.25">
      <c r="A199" s="106"/>
      <c r="B199" s="106"/>
      <c r="C199" s="106"/>
      <c r="D199" s="171"/>
      <c r="E199" s="106"/>
      <c r="F199" s="172"/>
      <c r="G199" s="167"/>
      <c r="H199" s="167"/>
      <c r="I199" s="167"/>
      <c r="J199" s="127"/>
      <c r="K199" s="167"/>
      <c r="L199" s="167"/>
      <c r="M199" s="106"/>
      <c r="N199" s="106"/>
      <c r="O199" s="117"/>
      <c r="P199" s="106"/>
      <c r="Q199" s="106"/>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row>
    <row r="200" spans="1:65" x14ac:dyDescent="0.25">
      <c r="A200" s="106"/>
      <c r="B200" s="106"/>
      <c r="C200" s="106"/>
      <c r="D200" s="171"/>
      <c r="E200" s="106"/>
      <c r="F200" s="172"/>
      <c r="G200" s="167"/>
      <c r="H200" s="167"/>
      <c r="I200" s="167"/>
      <c r="J200" s="127"/>
      <c r="K200" s="167"/>
      <c r="L200" s="167"/>
      <c r="M200" s="106"/>
      <c r="N200" s="106"/>
      <c r="O200" s="117"/>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row>
    <row r="201" spans="1:65" x14ac:dyDescent="0.25">
      <c r="A201" s="106"/>
      <c r="B201" s="106"/>
      <c r="C201" s="106"/>
      <c r="D201" s="171"/>
      <c r="E201" s="106"/>
      <c r="F201" s="172"/>
      <c r="G201" s="167"/>
      <c r="H201" s="167"/>
      <c r="I201" s="167"/>
      <c r="J201" s="127"/>
      <c r="K201" s="167"/>
      <c r="L201" s="167"/>
      <c r="M201" s="106"/>
      <c r="N201" s="106"/>
      <c r="O201" s="117"/>
      <c r="P201" s="106"/>
      <c r="Q201" s="106"/>
      <c r="R201" s="106"/>
      <c r="S201" s="106"/>
      <c r="T201" s="106"/>
      <c r="U201" s="106"/>
      <c r="V201" s="106"/>
      <c r="W201" s="106"/>
      <c r="X201" s="106"/>
      <c r="Y201" s="106"/>
      <c r="Z201" s="106"/>
      <c r="AA201" s="106"/>
      <c r="AB201" s="106"/>
      <c r="AC201" s="106"/>
      <c r="AD201" s="106"/>
      <c r="AE201" s="106"/>
      <c r="AF201" s="106"/>
      <c r="AG201" s="106"/>
      <c r="AH201" s="106"/>
      <c r="AI201" s="106"/>
      <c r="AJ201" s="106"/>
      <c r="AK201" s="106"/>
      <c r="AL201" s="106"/>
      <c r="AM201" s="106"/>
      <c r="AN201" s="106"/>
      <c r="AO201" s="106"/>
      <c r="AP201" s="106"/>
      <c r="AQ201" s="106"/>
      <c r="AR201" s="106"/>
      <c r="AS201" s="106"/>
      <c r="AT201" s="106"/>
      <c r="AU201" s="106"/>
      <c r="AV201" s="106"/>
      <c r="AW201" s="106"/>
      <c r="AX201" s="106"/>
      <c r="AY201" s="106"/>
      <c r="AZ201" s="106"/>
      <c r="BA201" s="106"/>
      <c r="BB201" s="106"/>
      <c r="BC201" s="106"/>
      <c r="BD201" s="106"/>
      <c r="BE201" s="106"/>
      <c r="BF201" s="106"/>
      <c r="BG201" s="106"/>
      <c r="BH201" s="106"/>
      <c r="BI201" s="106"/>
      <c r="BJ201" s="106"/>
      <c r="BK201" s="106"/>
      <c r="BL201" s="106"/>
      <c r="BM201" s="106"/>
    </row>
    <row r="202" spans="1:65" x14ac:dyDescent="0.25">
      <c r="A202" s="106"/>
      <c r="B202" s="106"/>
      <c r="C202" s="106"/>
      <c r="D202" s="171"/>
      <c r="E202" s="106"/>
      <c r="F202" s="172"/>
      <c r="G202" s="167"/>
      <c r="H202" s="167"/>
      <c r="I202" s="167"/>
      <c r="J202" s="127"/>
      <c r="K202" s="167"/>
      <c r="L202" s="167"/>
      <c r="M202" s="106"/>
      <c r="N202" s="106"/>
      <c r="O202" s="117"/>
      <c r="P202" s="106"/>
      <c r="Q202" s="106"/>
      <c r="R202" s="106"/>
      <c r="S202" s="106"/>
      <c r="T202" s="106"/>
      <c r="U202" s="106"/>
      <c r="V202" s="106"/>
      <c r="W202" s="106"/>
      <c r="X202" s="106"/>
      <c r="Y202" s="106"/>
      <c r="Z202" s="106"/>
      <c r="AA202" s="106"/>
      <c r="AB202" s="106"/>
      <c r="AC202" s="106"/>
      <c r="AD202" s="106"/>
      <c r="AE202" s="106"/>
      <c r="AF202" s="106"/>
      <c r="AG202" s="106"/>
      <c r="AH202" s="106"/>
      <c r="AI202" s="106"/>
      <c r="AJ202" s="106"/>
      <c r="AK202" s="106"/>
      <c r="AL202" s="106"/>
      <c r="AM202" s="106"/>
      <c r="AN202" s="106"/>
      <c r="AO202" s="106"/>
      <c r="AP202" s="106"/>
      <c r="AQ202" s="106"/>
      <c r="AR202" s="106"/>
      <c r="AS202" s="106"/>
      <c r="AT202" s="106"/>
      <c r="AU202" s="106"/>
      <c r="AV202" s="106"/>
      <c r="AW202" s="106"/>
      <c r="AX202" s="106"/>
      <c r="AY202" s="106"/>
      <c r="AZ202" s="106"/>
      <c r="BA202" s="106"/>
      <c r="BB202" s="106"/>
      <c r="BC202" s="106"/>
      <c r="BD202" s="106"/>
      <c r="BE202" s="106"/>
      <c r="BF202" s="106"/>
      <c r="BG202" s="106"/>
      <c r="BH202" s="106"/>
      <c r="BI202" s="106"/>
      <c r="BJ202" s="106"/>
      <c r="BK202" s="106"/>
      <c r="BL202" s="106"/>
      <c r="BM202" s="106"/>
    </row>
    <row r="203" spans="1:65" x14ac:dyDescent="0.25">
      <c r="A203" s="106"/>
      <c r="B203" s="106"/>
      <c r="C203" s="106"/>
      <c r="D203" s="171"/>
      <c r="E203" s="106"/>
      <c r="F203" s="172"/>
      <c r="G203" s="167"/>
      <c r="H203" s="167"/>
      <c r="I203" s="167"/>
      <c r="J203" s="127"/>
      <c r="K203" s="167"/>
      <c r="L203" s="167"/>
      <c r="M203" s="106"/>
      <c r="N203" s="106"/>
      <c r="O203" s="117"/>
      <c r="P203" s="106"/>
      <c r="Q203" s="106"/>
      <c r="R203" s="106"/>
      <c r="S203" s="106"/>
      <c r="T203" s="106"/>
      <c r="U203" s="106"/>
      <c r="V203" s="106"/>
      <c r="W203" s="106"/>
      <c r="X203" s="106"/>
      <c r="Y203" s="106"/>
      <c r="Z203" s="106"/>
      <c r="AA203" s="106"/>
      <c r="AB203" s="106"/>
      <c r="AC203" s="106"/>
      <c r="AD203" s="106"/>
      <c r="AE203" s="106"/>
      <c r="AF203" s="106"/>
      <c r="AG203" s="106"/>
      <c r="AH203" s="106"/>
      <c r="AI203" s="106"/>
      <c r="AJ203" s="106"/>
      <c r="AK203" s="106"/>
      <c r="AL203" s="106"/>
      <c r="AM203" s="106"/>
      <c r="AN203" s="106"/>
      <c r="AO203" s="106"/>
      <c r="AP203" s="106"/>
      <c r="AQ203" s="106"/>
      <c r="AR203" s="106"/>
      <c r="AS203" s="106"/>
      <c r="AT203" s="106"/>
      <c r="AU203" s="106"/>
      <c r="AV203" s="106"/>
      <c r="AW203" s="106"/>
      <c r="AX203" s="106"/>
      <c r="AY203" s="106"/>
      <c r="AZ203" s="106"/>
      <c r="BA203" s="106"/>
      <c r="BB203" s="106"/>
      <c r="BC203" s="106"/>
      <c r="BD203" s="106"/>
      <c r="BE203" s="106"/>
      <c r="BF203" s="106"/>
      <c r="BG203" s="106"/>
      <c r="BH203" s="106"/>
      <c r="BI203" s="106"/>
      <c r="BJ203" s="106"/>
      <c r="BK203" s="106"/>
      <c r="BL203" s="106"/>
      <c r="BM203" s="106"/>
    </row>
    <row r="204" spans="1:65" x14ac:dyDescent="0.25">
      <c r="A204" s="106"/>
      <c r="B204" s="106"/>
      <c r="C204" s="106"/>
      <c r="D204" s="171"/>
      <c r="E204" s="106"/>
      <c r="F204" s="172"/>
      <c r="G204" s="167"/>
      <c r="H204" s="167"/>
      <c r="I204" s="167"/>
      <c r="J204" s="127"/>
      <c r="K204" s="167"/>
      <c r="L204" s="167"/>
      <c r="M204" s="106"/>
      <c r="N204" s="106"/>
      <c r="O204" s="117"/>
      <c r="P204" s="106"/>
      <c r="Q204" s="106"/>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c r="AM204" s="106"/>
      <c r="AN204" s="106"/>
      <c r="AO204" s="106"/>
      <c r="AP204" s="106"/>
      <c r="AQ204" s="106"/>
      <c r="AR204" s="106"/>
      <c r="AS204" s="106"/>
      <c r="AT204" s="106"/>
      <c r="AU204" s="106"/>
      <c r="AV204" s="106"/>
      <c r="AW204" s="106"/>
      <c r="AX204" s="106"/>
      <c r="AY204" s="106"/>
      <c r="AZ204" s="106"/>
      <c r="BA204" s="106"/>
      <c r="BB204" s="106"/>
      <c r="BC204" s="106"/>
      <c r="BD204" s="106"/>
      <c r="BE204" s="106"/>
      <c r="BF204" s="106"/>
      <c r="BG204" s="106"/>
      <c r="BH204" s="106"/>
      <c r="BI204" s="106"/>
      <c r="BJ204" s="106"/>
      <c r="BK204" s="106"/>
      <c r="BL204" s="106"/>
      <c r="BM204" s="106"/>
    </row>
    <row r="205" spans="1:65" x14ac:dyDescent="0.25">
      <c r="A205" s="106"/>
      <c r="B205" s="106"/>
      <c r="C205" s="106"/>
      <c r="D205" s="171"/>
      <c r="E205" s="106"/>
      <c r="F205" s="172"/>
      <c r="G205" s="167"/>
      <c r="H205" s="167"/>
      <c r="I205" s="167"/>
      <c r="J205" s="127"/>
      <c r="K205" s="167"/>
      <c r="L205" s="167"/>
      <c r="M205" s="106"/>
      <c r="N205" s="106"/>
      <c r="O205" s="117"/>
      <c r="P205" s="106"/>
      <c r="Q205" s="106"/>
      <c r="R205" s="106"/>
      <c r="S205" s="106"/>
      <c r="T205" s="106"/>
      <c r="U205" s="106"/>
      <c r="V205" s="106"/>
      <c r="W205" s="106"/>
      <c r="X205" s="106"/>
      <c r="Y205" s="106"/>
      <c r="Z205" s="106"/>
      <c r="AA205" s="106"/>
      <c r="AB205" s="106"/>
      <c r="AC205" s="106"/>
      <c r="AD205" s="106"/>
      <c r="AE205" s="106"/>
      <c r="AF205" s="106"/>
      <c r="AG205" s="106"/>
      <c r="AH205" s="106"/>
      <c r="AI205" s="106"/>
      <c r="AJ205" s="106"/>
      <c r="AK205" s="106"/>
      <c r="AL205" s="106"/>
      <c r="AM205" s="106"/>
      <c r="AN205" s="106"/>
      <c r="AO205" s="106"/>
      <c r="AP205" s="106"/>
      <c r="AQ205" s="106"/>
      <c r="AR205" s="106"/>
      <c r="AS205" s="106"/>
      <c r="AT205" s="106"/>
      <c r="AU205" s="106"/>
      <c r="AV205" s="106"/>
      <c r="AW205" s="106"/>
      <c r="AX205" s="106"/>
      <c r="AY205" s="106"/>
      <c r="AZ205" s="106"/>
      <c r="BA205" s="106"/>
      <c r="BB205" s="106"/>
      <c r="BC205" s="106"/>
      <c r="BD205" s="106"/>
      <c r="BE205" s="106"/>
      <c r="BF205" s="106"/>
      <c r="BG205" s="106"/>
      <c r="BH205" s="106"/>
      <c r="BI205" s="106"/>
      <c r="BJ205" s="106"/>
      <c r="BK205" s="106"/>
      <c r="BL205" s="106"/>
      <c r="BM205" s="106"/>
    </row>
    <row r="206" spans="1:65" x14ac:dyDescent="0.25">
      <c r="A206" s="106"/>
      <c r="B206" s="106"/>
      <c r="C206" s="106"/>
      <c r="D206" s="171"/>
      <c r="E206" s="106"/>
      <c r="F206" s="172"/>
      <c r="G206" s="167"/>
      <c r="H206" s="167"/>
      <c r="I206" s="167"/>
      <c r="J206" s="127"/>
      <c r="K206" s="167"/>
      <c r="L206" s="167"/>
      <c r="M206" s="106"/>
      <c r="N206" s="106"/>
      <c r="O206" s="117"/>
      <c r="P206" s="106"/>
      <c r="Q206" s="106"/>
      <c r="R206" s="106"/>
      <c r="S206" s="106"/>
      <c r="T206" s="106"/>
      <c r="U206" s="106"/>
      <c r="V206" s="106"/>
      <c r="W206" s="106"/>
      <c r="X206" s="106"/>
      <c r="Y206" s="106"/>
      <c r="Z206" s="106"/>
      <c r="AA206" s="106"/>
      <c r="AB206" s="106"/>
      <c r="AC206" s="106"/>
      <c r="AD206" s="106"/>
      <c r="AE206" s="106"/>
      <c r="AF206" s="106"/>
      <c r="AG206" s="106"/>
      <c r="AH206" s="106"/>
      <c r="AI206" s="106"/>
      <c r="AJ206" s="106"/>
      <c r="AK206" s="106"/>
      <c r="AL206" s="106"/>
      <c r="AM206" s="106"/>
      <c r="AN206" s="106"/>
      <c r="AO206" s="106"/>
      <c r="AP206" s="106"/>
      <c r="AQ206" s="106"/>
      <c r="AR206" s="106"/>
      <c r="AS206" s="106"/>
      <c r="AT206" s="106"/>
      <c r="AU206" s="106"/>
      <c r="AV206" s="106"/>
      <c r="AW206" s="106"/>
      <c r="AX206" s="106"/>
      <c r="AY206" s="106"/>
      <c r="AZ206" s="106"/>
      <c r="BA206" s="106"/>
      <c r="BB206" s="106"/>
      <c r="BC206" s="106"/>
      <c r="BD206" s="106"/>
      <c r="BE206" s="106"/>
      <c r="BF206" s="106"/>
      <c r="BG206" s="106"/>
      <c r="BH206" s="106"/>
      <c r="BI206" s="106"/>
      <c r="BJ206" s="106"/>
      <c r="BK206" s="106"/>
      <c r="BL206" s="106"/>
      <c r="BM206" s="106"/>
    </row>
    <row r="207" spans="1:65" x14ac:dyDescent="0.25">
      <c r="A207" s="106"/>
      <c r="B207" s="106"/>
      <c r="C207" s="106"/>
      <c r="D207" s="171"/>
      <c r="E207" s="106"/>
      <c r="F207" s="172"/>
      <c r="G207" s="167"/>
      <c r="H207" s="167"/>
      <c r="I207" s="167"/>
      <c r="J207" s="127"/>
      <c r="K207" s="167"/>
      <c r="L207" s="167"/>
      <c r="M207" s="106"/>
      <c r="N207" s="106"/>
      <c r="O207" s="117"/>
      <c r="P207" s="106"/>
      <c r="Q207" s="106"/>
      <c r="R207" s="106"/>
      <c r="S207" s="106"/>
      <c r="T207" s="106"/>
      <c r="U207" s="106"/>
      <c r="V207" s="106"/>
      <c r="W207" s="106"/>
      <c r="X207" s="106"/>
      <c r="Y207" s="106"/>
      <c r="Z207" s="106"/>
      <c r="AA207" s="106"/>
      <c r="AB207" s="106"/>
      <c r="AC207" s="106"/>
      <c r="AD207" s="106"/>
      <c r="AE207" s="106"/>
      <c r="AF207" s="106"/>
      <c r="AG207" s="106"/>
      <c r="AH207" s="106"/>
      <c r="AI207" s="106"/>
      <c r="AJ207" s="106"/>
      <c r="AK207" s="106"/>
      <c r="AL207" s="106"/>
      <c r="AM207" s="106"/>
      <c r="AN207" s="106"/>
      <c r="AO207" s="106"/>
      <c r="AP207" s="106"/>
      <c r="AQ207" s="106"/>
      <c r="AR207" s="106"/>
      <c r="AS207" s="106"/>
      <c r="AT207" s="106"/>
      <c r="AU207" s="106"/>
      <c r="AV207" s="106"/>
      <c r="AW207" s="106"/>
      <c r="AX207" s="106"/>
      <c r="AY207" s="106"/>
      <c r="AZ207" s="106"/>
      <c r="BA207" s="106"/>
      <c r="BB207" s="106"/>
      <c r="BC207" s="106"/>
      <c r="BD207" s="106"/>
      <c r="BE207" s="106"/>
      <c r="BF207" s="106"/>
      <c r="BG207" s="106"/>
      <c r="BH207" s="106"/>
      <c r="BI207" s="106"/>
      <c r="BJ207" s="106"/>
      <c r="BK207" s="106"/>
      <c r="BL207" s="106"/>
      <c r="BM207" s="106"/>
    </row>
    <row r="208" spans="1:65" x14ac:dyDescent="0.25">
      <c r="A208" s="106"/>
      <c r="B208" s="106"/>
      <c r="C208" s="106"/>
      <c r="D208" s="171"/>
      <c r="E208" s="106"/>
      <c r="F208" s="172"/>
      <c r="G208" s="167"/>
      <c r="H208" s="167"/>
      <c r="I208" s="167"/>
      <c r="J208" s="127"/>
      <c r="K208" s="167"/>
      <c r="L208" s="167"/>
      <c r="M208" s="106"/>
      <c r="N208" s="106"/>
      <c r="O208" s="117"/>
      <c r="P208" s="106"/>
      <c r="Q208" s="106"/>
      <c r="R208" s="106"/>
      <c r="S208" s="106"/>
      <c r="T208" s="106"/>
      <c r="U208" s="106"/>
      <c r="V208" s="106"/>
      <c r="W208" s="106"/>
      <c r="X208" s="106"/>
      <c r="Y208" s="106"/>
      <c r="Z208" s="106"/>
      <c r="AA208" s="106"/>
      <c r="AB208" s="106"/>
      <c r="AC208" s="106"/>
      <c r="AD208" s="106"/>
      <c r="AE208" s="106"/>
      <c r="AF208" s="106"/>
      <c r="AG208" s="106"/>
      <c r="AH208" s="106"/>
      <c r="AI208" s="106"/>
      <c r="AJ208" s="106"/>
      <c r="AK208" s="106"/>
      <c r="AL208" s="106"/>
      <c r="AM208" s="106"/>
      <c r="AN208" s="106"/>
      <c r="AO208" s="106"/>
      <c r="AP208" s="106"/>
      <c r="AQ208" s="106"/>
      <c r="AR208" s="106"/>
      <c r="AS208" s="106"/>
      <c r="AT208" s="106"/>
      <c r="AU208" s="106"/>
      <c r="AV208" s="106"/>
      <c r="AW208" s="106"/>
      <c r="AX208" s="106"/>
      <c r="AY208" s="106"/>
      <c r="AZ208" s="106"/>
      <c r="BA208" s="106"/>
      <c r="BB208" s="106"/>
      <c r="BC208" s="106"/>
      <c r="BD208" s="106"/>
      <c r="BE208" s="106"/>
      <c r="BF208" s="106"/>
      <c r="BG208" s="106"/>
      <c r="BH208" s="106"/>
      <c r="BI208" s="106"/>
      <c r="BJ208" s="106"/>
      <c r="BK208" s="106"/>
      <c r="BL208" s="106"/>
      <c r="BM208" s="106"/>
    </row>
    <row r="209" spans="1:65" x14ac:dyDescent="0.25">
      <c r="A209" s="106"/>
      <c r="B209" s="106"/>
      <c r="C209" s="106"/>
      <c r="D209" s="171"/>
      <c r="E209" s="106"/>
      <c r="F209" s="172"/>
      <c r="G209" s="167"/>
      <c r="H209" s="167"/>
      <c r="I209" s="167"/>
      <c r="J209" s="127"/>
      <c r="K209" s="167"/>
      <c r="L209" s="167"/>
      <c r="M209" s="106"/>
      <c r="N209" s="106"/>
      <c r="O209" s="117"/>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c r="AM209" s="106"/>
      <c r="AN209" s="106"/>
      <c r="AO209" s="106"/>
      <c r="AP209" s="106"/>
      <c r="AQ209" s="106"/>
      <c r="AR209" s="106"/>
      <c r="AS209" s="106"/>
      <c r="AT209" s="106"/>
      <c r="AU209" s="106"/>
      <c r="AV209" s="106"/>
      <c r="AW209" s="106"/>
      <c r="AX209" s="106"/>
      <c r="AY209" s="106"/>
      <c r="AZ209" s="106"/>
      <c r="BA209" s="106"/>
      <c r="BB209" s="106"/>
      <c r="BC209" s="106"/>
      <c r="BD209" s="106"/>
      <c r="BE209" s="106"/>
      <c r="BF209" s="106"/>
      <c r="BG209" s="106"/>
      <c r="BH209" s="106"/>
      <c r="BI209" s="106"/>
      <c r="BJ209" s="106"/>
      <c r="BK209" s="106"/>
      <c r="BL209" s="106"/>
      <c r="BM209" s="106"/>
    </row>
    <row r="210" spans="1:65" x14ac:dyDescent="0.25">
      <c r="A210" s="106"/>
      <c r="B210" s="106"/>
      <c r="C210" s="106"/>
      <c r="D210" s="171"/>
      <c r="E210" s="106"/>
      <c r="F210" s="172"/>
      <c r="G210" s="167"/>
      <c r="H210" s="167"/>
      <c r="I210" s="167"/>
      <c r="J210" s="127"/>
      <c r="K210" s="167"/>
      <c r="L210" s="167"/>
      <c r="M210" s="106"/>
      <c r="N210" s="106"/>
      <c r="O210" s="117"/>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c r="AM210" s="106"/>
      <c r="AN210" s="106"/>
      <c r="AO210" s="106"/>
      <c r="AP210" s="106"/>
      <c r="AQ210" s="106"/>
      <c r="AR210" s="106"/>
      <c r="AS210" s="106"/>
      <c r="AT210" s="106"/>
      <c r="AU210" s="106"/>
      <c r="AV210" s="106"/>
      <c r="AW210" s="106"/>
      <c r="AX210" s="106"/>
      <c r="AY210" s="106"/>
      <c r="AZ210" s="106"/>
      <c r="BA210" s="106"/>
      <c r="BB210" s="106"/>
      <c r="BC210" s="106"/>
      <c r="BD210" s="106"/>
      <c r="BE210" s="106"/>
      <c r="BF210" s="106"/>
      <c r="BG210" s="106"/>
      <c r="BH210" s="106"/>
      <c r="BI210" s="106"/>
      <c r="BJ210" s="106"/>
      <c r="BK210" s="106"/>
      <c r="BL210" s="106"/>
      <c r="BM210" s="106"/>
    </row>
    <row r="211" spans="1:65" x14ac:dyDescent="0.25">
      <c r="A211" s="106"/>
      <c r="B211" s="106"/>
      <c r="C211" s="106"/>
      <c r="D211" s="171"/>
      <c r="E211" s="106"/>
      <c r="F211" s="172"/>
      <c r="G211" s="167"/>
      <c r="H211" s="167"/>
      <c r="I211" s="167"/>
      <c r="J211" s="127"/>
      <c r="K211" s="167"/>
      <c r="L211" s="167"/>
      <c r="M211" s="106"/>
      <c r="N211" s="106"/>
      <c r="O211" s="117"/>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c r="AX211" s="106"/>
      <c r="AY211" s="106"/>
      <c r="AZ211" s="106"/>
      <c r="BA211" s="106"/>
      <c r="BB211" s="106"/>
      <c r="BC211" s="106"/>
      <c r="BD211" s="106"/>
      <c r="BE211" s="106"/>
      <c r="BF211" s="106"/>
      <c r="BG211" s="106"/>
      <c r="BH211" s="106"/>
      <c r="BI211" s="106"/>
      <c r="BJ211" s="106"/>
      <c r="BK211" s="106"/>
      <c r="BL211" s="106"/>
      <c r="BM211" s="106"/>
    </row>
    <row r="212" spans="1:65" x14ac:dyDescent="0.25">
      <c r="A212" s="106"/>
      <c r="B212" s="106"/>
      <c r="C212" s="106"/>
      <c r="D212" s="171"/>
      <c r="E212" s="106"/>
      <c r="F212" s="172"/>
      <c r="G212" s="167"/>
      <c r="H212" s="167"/>
      <c r="I212" s="167"/>
      <c r="J212" s="127"/>
      <c r="K212" s="167"/>
      <c r="L212" s="167"/>
      <c r="M212" s="106"/>
      <c r="N212" s="106"/>
      <c r="O212" s="117"/>
      <c r="P212" s="106"/>
      <c r="Q212" s="106"/>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c r="AM212" s="106"/>
      <c r="AN212" s="106"/>
      <c r="AO212" s="106"/>
      <c r="AP212" s="106"/>
      <c r="AQ212" s="106"/>
      <c r="AR212" s="106"/>
      <c r="AS212" s="106"/>
      <c r="AT212" s="106"/>
      <c r="AU212" s="106"/>
      <c r="AV212" s="106"/>
      <c r="AW212" s="106"/>
      <c r="AX212" s="106"/>
      <c r="AY212" s="106"/>
      <c r="AZ212" s="106"/>
      <c r="BA212" s="106"/>
      <c r="BB212" s="106"/>
      <c r="BC212" s="106"/>
      <c r="BD212" s="106"/>
      <c r="BE212" s="106"/>
      <c r="BF212" s="106"/>
      <c r="BG212" s="106"/>
      <c r="BH212" s="106"/>
      <c r="BI212" s="106"/>
      <c r="BJ212" s="106"/>
      <c r="BK212" s="106"/>
      <c r="BL212" s="106"/>
      <c r="BM212" s="106"/>
    </row>
    <row r="213" spans="1:65" x14ac:dyDescent="0.25">
      <c r="A213" s="106"/>
      <c r="B213" s="106"/>
      <c r="C213" s="106"/>
      <c r="D213" s="171"/>
      <c r="E213" s="106"/>
      <c r="F213" s="172"/>
      <c r="G213" s="167"/>
      <c r="H213" s="167"/>
      <c r="I213" s="167"/>
      <c r="J213" s="127"/>
      <c r="K213" s="167"/>
      <c r="L213" s="167"/>
      <c r="M213" s="106"/>
      <c r="N213" s="106"/>
      <c r="O213" s="117"/>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c r="AM213" s="106"/>
      <c r="AN213" s="106"/>
      <c r="AO213" s="106"/>
      <c r="AP213" s="106"/>
      <c r="AQ213" s="106"/>
      <c r="AR213" s="106"/>
      <c r="AS213" s="106"/>
      <c r="AT213" s="106"/>
      <c r="AU213" s="106"/>
      <c r="AV213" s="106"/>
      <c r="AW213" s="106"/>
      <c r="AX213" s="106"/>
      <c r="AY213" s="106"/>
      <c r="AZ213" s="106"/>
      <c r="BA213" s="106"/>
      <c r="BB213" s="106"/>
      <c r="BC213" s="106"/>
      <c r="BD213" s="106"/>
      <c r="BE213" s="106"/>
      <c r="BF213" s="106"/>
      <c r="BG213" s="106"/>
      <c r="BH213" s="106"/>
      <c r="BI213" s="106"/>
      <c r="BJ213" s="106"/>
      <c r="BK213" s="106"/>
      <c r="BL213" s="106"/>
      <c r="BM213" s="106"/>
    </row>
    <row r="214" spans="1:65" x14ac:dyDescent="0.25">
      <c r="A214" s="106"/>
      <c r="B214" s="106"/>
      <c r="C214" s="106"/>
      <c r="D214" s="171"/>
      <c r="E214" s="106"/>
      <c r="F214" s="172"/>
      <c r="G214" s="167"/>
      <c r="H214" s="167"/>
      <c r="I214" s="167"/>
      <c r="J214" s="127"/>
      <c r="K214" s="167"/>
      <c r="L214" s="167"/>
      <c r="M214" s="106"/>
      <c r="N214" s="106"/>
      <c r="O214" s="117"/>
      <c r="P214" s="106"/>
      <c r="Q214" s="106"/>
      <c r="R214" s="106"/>
      <c r="S214" s="106"/>
      <c r="T214" s="106"/>
      <c r="U214" s="106"/>
      <c r="V214" s="106"/>
      <c r="W214" s="106"/>
      <c r="X214" s="106"/>
      <c r="Y214" s="106"/>
      <c r="Z214" s="106"/>
      <c r="AA214" s="106"/>
      <c r="AB214" s="106"/>
      <c r="AC214" s="106"/>
      <c r="AD214" s="106"/>
      <c r="AE214" s="106"/>
      <c r="AF214" s="106"/>
      <c r="AG214" s="106"/>
      <c r="AH214" s="106"/>
      <c r="AI214" s="106"/>
      <c r="AJ214" s="106"/>
      <c r="AK214" s="106"/>
      <c r="AL214" s="106"/>
      <c r="AM214" s="106"/>
      <c r="AN214" s="106"/>
      <c r="AO214" s="106"/>
      <c r="AP214" s="106"/>
      <c r="AQ214" s="106"/>
      <c r="AR214" s="106"/>
      <c r="AS214" s="106"/>
      <c r="AT214" s="106"/>
      <c r="AU214" s="106"/>
      <c r="AV214" s="106"/>
      <c r="AW214" s="106"/>
      <c r="AX214" s="106"/>
      <c r="AY214" s="106"/>
      <c r="AZ214" s="106"/>
      <c r="BA214" s="106"/>
      <c r="BB214" s="106"/>
      <c r="BC214" s="106"/>
      <c r="BD214" s="106"/>
      <c r="BE214" s="106"/>
      <c r="BF214" s="106"/>
      <c r="BG214" s="106"/>
      <c r="BH214" s="106"/>
      <c r="BI214" s="106"/>
      <c r="BJ214" s="106"/>
      <c r="BK214" s="106"/>
      <c r="BL214" s="106"/>
      <c r="BM214" s="106"/>
    </row>
    <row r="215" spans="1:65" x14ac:dyDescent="0.25">
      <c r="A215" s="106"/>
      <c r="B215" s="106"/>
      <c r="C215" s="106"/>
      <c r="D215" s="171"/>
      <c r="E215" s="106"/>
      <c r="F215" s="172"/>
      <c r="G215" s="167"/>
      <c r="H215" s="167"/>
      <c r="I215" s="167"/>
      <c r="J215" s="127"/>
      <c r="K215" s="167"/>
      <c r="L215" s="167"/>
      <c r="M215" s="106"/>
      <c r="N215" s="106"/>
      <c r="O215" s="117"/>
      <c r="P215" s="106"/>
      <c r="Q215" s="106"/>
      <c r="R215" s="106"/>
      <c r="S215" s="106"/>
      <c r="T215" s="106"/>
      <c r="U215" s="106"/>
      <c r="V215" s="106"/>
      <c r="W215" s="106"/>
      <c r="X215" s="106"/>
      <c r="Y215" s="106"/>
      <c r="Z215" s="106"/>
      <c r="AA215" s="106"/>
      <c r="AB215" s="106"/>
      <c r="AC215" s="106"/>
      <c r="AD215" s="106"/>
      <c r="AE215" s="106"/>
      <c r="AF215" s="106"/>
      <c r="AG215" s="106"/>
      <c r="AH215" s="106"/>
      <c r="AI215" s="106"/>
      <c r="AJ215" s="106"/>
      <c r="AK215" s="106"/>
      <c r="AL215" s="106"/>
      <c r="AM215" s="106"/>
      <c r="AN215" s="106"/>
      <c r="AO215" s="106"/>
      <c r="AP215" s="106"/>
      <c r="AQ215" s="106"/>
      <c r="AR215" s="106"/>
      <c r="AS215" s="106"/>
      <c r="AT215" s="106"/>
      <c r="AU215" s="106"/>
      <c r="AV215" s="106"/>
      <c r="AW215" s="106"/>
      <c r="AX215" s="106"/>
      <c r="AY215" s="106"/>
      <c r="AZ215" s="106"/>
      <c r="BA215" s="106"/>
      <c r="BB215" s="106"/>
      <c r="BC215" s="106"/>
      <c r="BD215" s="106"/>
      <c r="BE215" s="106"/>
      <c r="BF215" s="106"/>
      <c r="BG215" s="106"/>
      <c r="BH215" s="106"/>
      <c r="BI215" s="106"/>
      <c r="BJ215" s="106"/>
      <c r="BK215" s="106"/>
      <c r="BL215" s="106"/>
      <c r="BM215" s="106"/>
    </row>
    <row r="216" spans="1:65" x14ac:dyDescent="0.25">
      <c r="A216" s="106"/>
      <c r="B216" s="106"/>
      <c r="C216" s="106"/>
      <c r="D216" s="171"/>
      <c r="E216" s="106"/>
      <c r="F216" s="172"/>
      <c r="G216" s="167"/>
      <c r="H216" s="167"/>
      <c r="I216" s="167"/>
      <c r="J216" s="127"/>
      <c r="K216" s="167"/>
      <c r="L216" s="167"/>
      <c r="M216" s="106"/>
      <c r="N216" s="106"/>
      <c r="O216" s="117"/>
      <c r="P216" s="106"/>
      <c r="Q216" s="106"/>
      <c r="R216" s="106"/>
      <c r="S216" s="106"/>
      <c r="T216" s="106"/>
      <c r="U216" s="106"/>
      <c r="V216" s="106"/>
      <c r="W216" s="106"/>
      <c r="X216" s="106"/>
      <c r="Y216" s="106"/>
      <c r="Z216" s="106"/>
      <c r="AA216" s="106"/>
      <c r="AB216" s="106"/>
      <c r="AC216" s="106"/>
      <c r="AD216" s="106"/>
      <c r="AE216" s="106"/>
      <c r="AF216" s="106"/>
      <c r="AG216" s="106"/>
      <c r="AH216" s="106"/>
      <c r="AI216" s="106"/>
      <c r="AJ216" s="106"/>
      <c r="AK216" s="106"/>
      <c r="AL216" s="106"/>
      <c r="AM216" s="106"/>
      <c r="AN216" s="106"/>
      <c r="AO216" s="106"/>
      <c r="AP216" s="106"/>
      <c r="AQ216" s="106"/>
      <c r="AR216" s="106"/>
      <c r="AS216" s="106"/>
      <c r="AT216" s="106"/>
      <c r="AU216" s="106"/>
      <c r="AV216" s="106"/>
      <c r="AW216" s="106"/>
      <c r="AX216" s="106"/>
      <c r="AY216" s="106"/>
      <c r="AZ216" s="106"/>
      <c r="BA216" s="106"/>
      <c r="BB216" s="106"/>
      <c r="BC216" s="106"/>
      <c r="BD216" s="106"/>
      <c r="BE216" s="106"/>
      <c r="BF216" s="106"/>
      <c r="BG216" s="106"/>
      <c r="BH216" s="106"/>
      <c r="BI216" s="106"/>
      <c r="BJ216" s="106"/>
      <c r="BK216" s="106"/>
      <c r="BL216" s="106"/>
      <c r="BM216" s="106"/>
    </row>
    <row r="217" spans="1:65" x14ac:dyDescent="0.25">
      <c r="A217" s="106"/>
      <c r="B217" s="106"/>
      <c r="C217" s="106"/>
      <c r="D217" s="171"/>
      <c r="E217" s="106"/>
      <c r="F217" s="172"/>
      <c r="G217" s="167"/>
      <c r="H217" s="167"/>
      <c r="I217" s="167"/>
      <c r="J217" s="127"/>
      <c r="K217" s="167"/>
      <c r="L217" s="167"/>
      <c r="M217" s="106"/>
      <c r="N217" s="106"/>
      <c r="O217" s="117"/>
      <c r="P217" s="106"/>
      <c r="Q217" s="106"/>
      <c r="R217" s="106"/>
      <c r="S217" s="106"/>
      <c r="T217" s="106"/>
      <c r="U217" s="106"/>
      <c r="V217" s="106"/>
      <c r="W217" s="106"/>
      <c r="X217" s="106"/>
      <c r="Y217" s="106"/>
      <c r="Z217" s="106"/>
      <c r="AA217" s="106"/>
      <c r="AB217" s="106"/>
      <c r="AC217" s="106"/>
      <c r="AD217" s="106"/>
      <c r="AE217" s="106"/>
      <c r="AF217" s="106"/>
      <c r="AG217" s="106"/>
      <c r="AH217" s="106"/>
      <c r="AI217" s="106"/>
      <c r="AJ217" s="106"/>
      <c r="AK217" s="106"/>
      <c r="AL217" s="106"/>
      <c r="AM217" s="106"/>
      <c r="AN217" s="106"/>
      <c r="AO217" s="106"/>
      <c r="AP217" s="106"/>
      <c r="AQ217" s="106"/>
      <c r="AR217" s="106"/>
      <c r="AS217" s="106"/>
      <c r="AT217" s="106"/>
      <c r="AU217" s="106"/>
      <c r="AV217" s="106"/>
      <c r="AW217" s="106"/>
      <c r="AX217" s="106"/>
      <c r="AY217" s="106"/>
      <c r="AZ217" s="106"/>
      <c r="BA217" s="106"/>
      <c r="BB217" s="106"/>
      <c r="BC217" s="106"/>
      <c r="BD217" s="106"/>
      <c r="BE217" s="106"/>
      <c r="BF217" s="106"/>
      <c r="BG217" s="106"/>
      <c r="BH217" s="106"/>
      <c r="BI217" s="106"/>
      <c r="BJ217" s="106"/>
      <c r="BK217" s="106"/>
      <c r="BL217" s="106"/>
      <c r="BM217" s="106"/>
    </row>
    <row r="218" spans="1:65" x14ac:dyDescent="0.25">
      <c r="A218" s="106"/>
      <c r="B218" s="106"/>
      <c r="C218" s="106"/>
      <c r="D218" s="171"/>
      <c r="E218" s="106"/>
      <c r="F218" s="172"/>
      <c r="G218" s="167"/>
      <c r="H218" s="167"/>
      <c r="I218" s="167"/>
      <c r="J218" s="127"/>
      <c r="K218" s="167"/>
      <c r="L218" s="167"/>
      <c r="M218" s="106"/>
      <c r="N218" s="106"/>
      <c r="O218" s="117"/>
      <c r="P218" s="106"/>
      <c r="Q218" s="106"/>
      <c r="R218" s="106"/>
      <c r="S218" s="106"/>
      <c r="T218" s="106"/>
      <c r="U218" s="106"/>
      <c r="V218" s="106"/>
      <c r="W218" s="106"/>
      <c r="X218" s="106"/>
      <c r="Y218" s="106"/>
      <c r="Z218" s="106"/>
      <c r="AA218" s="106"/>
      <c r="AB218" s="106"/>
      <c r="AC218" s="106"/>
      <c r="AD218" s="106"/>
      <c r="AE218" s="106"/>
      <c r="AF218" s="106"/>
      <c r="AG218" s="106"/>
      <c r="AH218" s="106"/>
      <c r="AI218" s="106"/>
      <c r="AJ218" s="106"/>
      <c r="AK218" s="106"/>
      <c r="AL218" s="106"/>
      <c r="AM218" s="106"/>
      <c r="AN218" s="106"/>
      <c r="AO218" s="106"/>
      <c r="AP218" s="106"/>
      <c r="AQ218" s="106"/>
      <c r="AR218" s="106"/>
      <c r="AS218" s="106"/>
      <c r="AT218" s="106"/>
      <c r="AU218" s="106"/>
      <c r="AV218" s="106"/>
      <c r="AW218" s="106"/>
      <c r="AX218" s="106"/>
      <c r="AY218" s="106"/>
      <c r="AZ218" s="106"/>
      <c r="BA218" s="106"/>
      <c r="BB218" s="106"/>
      <c r="BC218" s="106"/>
      <c r="BD218" s="106"/>
      <c r="BE218" s="106"/>
      <c r="BF218" s="106"/>
      <c r="BG218" s="106"/>
      <c r="BH218" s="106"/>
      <c r="BI218" s="106"/>
      <c r="BJ218" s="106"/>
      <c r="BK218" s="106"/>
      <c r="BL218" s="106"/>
      <c r="BM218" s="106"/>
    </row>
    <row r="219" spans="1:65" x14ac:dyDescent="0.25">
      <c r="A219" s="106"/>
      <c r="B219" s="106"/>
      <c r="C219" s="106"/>
      <c r="D219" s="171"/>
      <c r="E219" s="106"/>
      <c r="F219" s="172"/>
      <c r="G219" s="167"/>
      <c r="H219" s="167"/>
      <c r="I219" s="167"/>
      <c r="J219" s="127"/>
      <c r="K219" s="167"/>
      <c r="L219" s="167"/>
      <c r="M219" s="106"/>
      <c r="N219" s="106"/>
      <c r="O219" s="117"/>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c r="BC219" s="106"/>
      <c r="BD219" s="106"/>
      <c r="BE219" s="106"/>
      <c r="BF219" s="106"/>
      <c r="BG219" s="106"/>
      <c r="BH219" s="106"/>
      <c r="BI219" s="106"/>
      <c r="BJ219" s="106"/>
      <c r="BK219" s="106"/>
      <c r="BL219" s="106"/>
      <c r="BM219" s="106"/>
    </row>
    <row r="220" spans="1:65" x14ac:dyDescent="0.25">
      <c r="A220" s="106"/>
      <c r="B220" s="106"/>
      <c r="C220" s="106"/>
      <c r="D220" s="171"/>
      <c r="E220" s="106"/>
      <c r="F220" s="172"/>
      <c r="G220" s="167"/>
      <c r="H220" s="167"/>
      <c r="I220" s="167"/>
      <c r="J220" s="127"/>
      <c r="K220" s="167"/>
      <c r="L220" s="167"/>
      <c r="M220" s="106"/>
      <c r="N220" s="106"/>
      <c r="O220" s="117"/>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6"/>
      <c r="BC220" s="106"/>
      <c r="BD220" s="106"/>
      <c r="BE220" s="106"/>
      <c r="BF220" s="106"/>
      <c r="BG220" s="106"/>
      <c r="BH220" s="106"/>
      <c r="BI220" s="106"/>
      <c r="BJ220" s="106"/>
      <c r="BK220" s="106"/>
      <c r="BL220" s="106"/>
      <c r="BM220" s="106"/>
    </row>
    <row r="221" spans="1:65" x14ac:dyDescent="0.25">
      <c r="A221" s="106"/>
      <c r="B221" s="106"/>
      <c r="C221" s="106"/>
      <c r="D221" s="171"/>
      <c r="E221" s="106"/>
      <c r="F221" s="172"/>
      <c r="G221" s="167"/>
      <c r="H221" s="167"/>
      <c r="I221" s="167"/>
      <c r="J221" s="127"/>
      <c r="K221" s="167"/>
      <c r="L221" s="167"/>
      <c r="M221" s="106"/>
      <c r="N221" s="106"/>
      <c r="O221" s="117"/>
      <c r="P221" s="106"/>
      <c r="Q221" s="106"/>
      <c r="R221" s="106"/>
      <c r="S221" s="106"/>
      <c r="T221" s="106"/>
      <c r="U221" s="106"/>
      <c r="V221" s="106"/>
      <c r="W221" s="106"/>
      <c r="X221" s="106"/>
      <c r="Y221" s="106"/>
      <c r="Z221" s="106"/>
      <c r="AA221" s="106"/>
      <c r="AB221" s="106"/>
      <c r="AC221" s="106"/>
      <c r="AD221" s="106"/>
      <c r="AE221" s="106"/>
      <c r="AF221" s="106"/>
      <c r="AG221" s="106"/>
      <c r="AH221" s="106"/>
      <c r="AI221" s="106"/>
      <c r="AJ221" s="106"/>
      <c r="AK221" s="106"/>
      <c r="AL221" s="106"/>
      <c r="AM221" s="106"/>
      <c r="AN221" s="106"/>
      <c r="AO221" s="106"/>
      <c r="AP221" s="106"/>
      <c r="AQ221" s="106"/>
      <c r="AR221" s="106"/>
      <c r="AS221" s="106"/>
      <c r="AT221" s="106"/>
      <c r="AU221" s="106"/>
      <c r="AV221" s="106"/>
      <c r="AW221" s="106"/>
      <c r="AX221" s="106"/>
      <c r="AY221" s="106"/>
      <c r="AZ221" s="106"/>
      <c r="BA221" s="106"/>
      <c r="BB221" s="106"/>
      <c r="BC221" s="106"/>
      <c r="BD221" s="106"/>
      <c r="BE221" s="106"/>
      <c r="BF221" s="106"/>
      <c r="BG221" s="106"/>
      <c r="BH221" s="106"/>
      <c r="BI221" s="106"/>
      <c r="BJ221" s="106"/>
      <c r="BK221" s="106"/>
      <c r="BL221" s="106"/>
      <c r="BM221" s="106"/>
    </row>
    <row r="222" spans="1:65" x14ac:dyDescent="0.25">
      <c r="A222" s="106"/>
      <c r="B222" s="106"/>
      <c r="C222" s="106"/>
      <c r="D222" s="171"/>
      <c r="E222" s="106"/>
      <c r="F222" s="172"/>
      <c r="G222" s="167"/>
      <c r="H222" s="167"/>
      <c r="I222" s="167"/>
      <c r="J222" s="127"/>
      <c r="K222" s="167"/>
      <c r="L222" s="167"/>
      <c r="M222" s="106"/>
      <c r="N222" s="106"/>
      <c r="O222" s="117"/>
      <c r="P222" s="106"/>
      <c r="Q222" s="106"/>
      <c r="R222" s="106"/>
      <c r="S222" s="106"/>
      <c r="T222" s="106"/>
      <c r="U222" s="106"/>
      <c r="V222" s="106"/>
      <c r="W222" s="106"/>
      <c r="X222" s="106"/>
      <c r="Y222" s="106"/>
      <c r="Z222" s="106"/>
      <c r="AA222" s="106"/>
      <c r="AB222" s="106"/>
      <c r="AC222" s="106"/>
      <c r="AD222" s="106"/>
      <c r="AE222" s="106"/>
      <c r="AF222" s="106"/>
      <c r="AG222" s="106"/>
      <c r="AH222" s="106"/>
      <c r="AI222" s="106"/>
      <c r="AJ222" s="106"/>
      <c r="AK222" s="106"/>
      <c r="AL222" s="106"/>
      <c r="AM222" s="106"/>
      <c r="AN222" s="106"/>
      <c r="AO222" s="106"/>
      <c r="AP222" s="106"/>
      <c r="AQ222" s="106"/>
      <c r="AR222" s="106"/>
      <c r="AS222" s="106"/>
      <c r="AT222" s="106"/>
      <c r="AU222" s="106"/>
      <c r="AV222" s="106"/>
      <c r="AW222" s="106"/>
      <c r="AX222" s="106"/>
      <c r="AY222" s="106"/>
      <c r="AZ222" s="106"/>
      <c r="BA222" s="106"/>
      <c r="BB222" s="106"/>
      <c r="BC222" s="106"/>
      <c r="BD222" s="106"/>
      <c r="BE222" s="106"/>
      <c r="BF222" s="106"/>
      <c r="BG222" s="106"/>
      <c r="BH222" s="106"/>
      <c r="BI222" s="106"/>
      <c r="BJ222" s="106"/>
      <c r="BK222" s="106"/>
      <c r="BL222" s="106"/>
      <c r="BM222" s="106"/>
    </row>
    <row r="223" spans="1:65" x14ac:dyDescent="0.25">
      <c r="A223" s="106"/>
      <c r="B223" s="106"/>
      <c r="C223" s="106"/>
      <c r="D223" s="171"/>
      <c r="E223" s="106"/>
      <c r="F223" s="172"/>
      <c r="G223" s="167"/>
      <c r="H223" s="167"/>
      <c r="I223" s="167"/>
      <c r="J223" s="127"/>
      <c r="K223" s="167"/>
      <c r="L223" s="167"/>
      <c r="M223" s="106"/>
      <c r="N223" s="106"/>
      <c r="O223" s="117"/>
      <c r="P223" s="106"/>
      <c r="Q223" s="106"/>
      <c r="R223" s="106"/>
      <c r="S223" s="106"/>
      <c r="T223" s="106"/>
      <c r="U223" s="106"/>
      <c r="V223" s="106"/>
      <c r="W223" s="106"/>
      <c r="X223" s="106"/>
      <c r="Y223" s="106"/>
      <c r="Z223" s="106"/>
      <c r="AA223" s="106"/>
      <c r="AB223" s="106"/>
      <c r="AC223" s="106"/>
      <c r="AD223" s="106"/>
      <c r="AE223" s="106"/>
      <c r="AF223" s="106"/>
      <c r="AG223" s="106"/>
      <c r="AH223" s="106"/>
      <c r="AI223" s="106"/>
      <c r="AJ223" s="106"/>
      <c r="AK223" s="106"/>
      <c r="AL223" s="106"/>
      <c r="AM223" s="106"/>
      <c r="AN223" s="106"/>
      <c r="AO223" s="106"/>
      <c r="AP223" s="106"/>
      <c r="AQ223" s="106"/>
      <c r="AR223" s="106"/>
      <c r="AS223" s="106"/>
      <c r="AT223" s="106"/>
      <c r="AU223" s="106"/>
      <c r="AV223" s="106"/>
      <c r="AW223" s="106"/>
      <c r="AX223" s="106"/>
      <c r="AY223" s="106"/>
      <c r="AZ223" s="106"/>
      <c r="BA223" s="106"/>
      <c r="BB223" s="106"/>
      <c r="BC223" s="106"/>
      <c r="BD223" s="106"/>
      <c r="BE223" s="106"/>
      <c r="BF223" s="106"/>
      <c r="BG223" s="106"/>
      <c r="BH223" s="106"/>
      <c r="BI223" s="106"/>
      <c r="BJ223" s="106"/>
      <c r="BK223" s="106"/>
      <c r="BL223" s="106"/>
      <c r="BM223" s="106"/>
    </row>
    <row r="224" spans="1:65" x14ac:dyDescent="0.25">
      <c r="A224" s="106"/>
      <c r="B224" s="106"/>
      <c r="C224" s="106"/>
      <c r="D224" s="171"/>
      <c r="E224" s="106"/>
      <c r="F224" s="172"/>
      <c r="G224" s="167"/>
      <c r="H224" s="167"/>
      <c r="I224" s="167"/>
      <c r="J224" s="127"/>
      <c r="K224" s="167"/>
      <c r="L224" s="167"/>
      <c r="M224" s="106"/>
      <c r="N224" s="106"/>
      <c r="O224" s="117"/>
      <c r="P224" s="106"/>
      <c r="Q224" s="106"/>
      <c r="R224" s="106"/>
      <c r="S224" s="106"/>
      <c r="T224" s="106"/>
      <c r="U224" s="106"/>
      <c r="V224" s="106"/>
      <c r="W224" s="106"/>
      <c r="X224" s="106"/>
      <c r="Y224" s="106"/>
      <c r="Z224" s="106"/>
      <c r="AA224" s="106"/>
      <c r="AB224" s="106"/>
      <c r="AC224" s="106"/>
      <c r="AD224" s="106"/>
      <c r="AE224" s="106"/>
      <c r="AF224" s="106"/>
      <c r="AG224" s="106"/>
      <c r="AH224" s="106"/>
      <c r="AI224" s="106"/>
      <c r="AJ224" s="106"/>
      <c r="AK224" s="106"/>
      <c r="AL224" s="106"/>
      <c r="AM224" s="106"/>
      <c r="AN224" s="106"/>
      <c r="AO224" s="106"/>
      <c r="AP224" s="106"/>
      <c r="AQ224" s="106"/>
      <c r="AR224" s="106"/>
      <c r="AS224" s="106"/>
      <c r="AT224" s="106"/>
      <c r="AU224" s="106"/>
      <c r="AV224" s="106"/>
      <c r="AW224" s="106"/>
      <c r="AX224" s="106"/>
      <c r="AY224" s="106"/>
      <c r="AZ224" s="106"/>
      <c r="BA224" s="106"/>
      <c r="BB224" s="106"/>
      <c r="BC224" s="106"/>
      <c r="BD224" s="106"/>
      <c r="BE224" s="106"/>
      <c r="BF224" s="106"/>
      <c r="BG224" s="106"/>
      <c r="BH224" s="106"/>
      <c r="BI224" s="106"/>
      <c r="BJ224" s="106"/>
      <c r="BK224" s="106"/>
      <c r="BL224" s="106"/>
      <c r="BM224" s="106"/>
    </row>
    <row r="225" spans="1:65" x14ac:dyDescent="0.25">
      <c r="A225" s="106"/>
      <c r="B225" s="106"/>
      <c r="C225" s="106"/>
      <c r="D225" s="171"/>
      <c r="E225" s="106"/>
      <c r="F225" s="172"/>
      <c r="G225" s="167"/>
      <c r="H225" s="167"/>
      <c r="I225" s="167"/>
      <c r="J225" s="127"/>
      <c r="K225" s="167"/>
      <c r="L225" s="167"/>
      <c r="M225" s="106"/>
      <c r="N225" s="106"/>
      <c r="O225" s="117"/>
      <c r="P225" s="106"/>
      <c r="Q225" s="106"/>
      <c r="R225" s="106"/>
      <c r="S225" s="106"/>
      <c r="T225" s="106"/>
      <c r="U225" s="106"/>
      <c r="V225" s="106"/>
      <c r="W225" s="106"/>
      <c r="X225" s="106"/>
      <c r="Y225" s="106"/>
      <c r="Z225" s="106"/>
      <c r="AA225" s="106"/>
      <c r="AB225" s="106"/>
      <c r="AC225" s="106"/>
      <c r="AD225" s="106"/>
      <c r="AE225" s="106"/>
      <c r="AF225" s="106"/>
      <c r="AG225" s="106"/>
      <c r="AH225" s="106"/>
      <c r="AI225" s="106"/>
      <c r="AJ225" s="106"/>
      <c r="AK225" s="106"/>
      <c r="AL225" s="106"/>
      <c r="AM225" s="106"/>
      <c r="AN225" s="106"/>
      <c r="AO225" s="106"/>
      <c r="AP225" s="106"/>
      <c r="AQ225" s="106"/>
      <c r="AR225" s="106"/>
      <c r="AS225" s="106"/>
      <c r="AT225" s="106"/>
      <c r="AU225" s="106"/>
      <c r="AV225" s="106"/>
      <c r="AW225" s="106"/>
      <c r="AX225" s="106"/>
      <c r="AY225" s="106"/>
      <c r="AZ225" s="106"/>
      <c r="BA225" s="106"/>
      <c r="BB225" s="106"/>
      <c r="BC225" s="106"/>
      <c r="BD225" s="106"/>
      <c r="BE225" s="106"/>
      <c r="BF225" s="106"/>
      <c r="BG225" s="106"/>
      <c r="BH225" s="106"/>
      <c r="BI225" s="106"/>
      <c r="BJ225" s="106"/>
      <c r="BK225" s="106"/>
      <c r="BL225" s="106"/>
      <c r="BM225" s="106"/>
    </row>
    <row r="226" spans="1:65" x14ac:dyDescent="0.25">
      <c r="A226" s="106"/>
      <c r="B226" s="106"/>
      <c r="C226" s="106"/>
      <c r="D226" s="171"/>
      <c r="E226" s="106"/>
      <c r="F226" s="172"/>
      <c r="G226" s="167"/>
      <c r="H226" s="167"/>
      <c r="I226" s="167"/>
      <c r="J226" s="127"/>
      <c r="K226" s="167"/>
      <c r="L226" s="167"/>
      <c r="M226" s="106"/>
      <c r="N226" s="106"/>
      <c r="O226" s="117"/>
      <c r="P226" s="106"/>
      <c r="Q226" s="106"/>
      <c r="R226" s="106"/>
      <c r="S226" s="106"/>
      <c r="T226" s="106"/>
      <c r="U226" s="106"/>
      <c r="V226" s="106"/>
      <c r="W226" s="106"/>
      <c r="X226" s="106"/>
      <c r="Y226" s="106"/>
      <c r="Z226" s="106"/>
      <c r="AA226" s="106"/>
      <c r="AB226" s="106"/>
      <c r="AC226" s="106"/>
      <c r="AD226" s="106"/>
      <c r="AE226" s="106"/>
      <c r="AF226" s="106"/>
      <c r="AG226" s="106"/>
      <c r="AH226" s="106"/>
      <c r="AI226" s="106"/>
      <c r="AJ226" s="106"/>
      <c r="AK226" s="106"/>
      <c r="AL226" s="106"/>
      <c r="AM226" s="106"/>
      <c r="AN226" s="106"/>
      <c r="AO226" s="106"/>
      <c r="AP226" s="106"/>
      <c r="AQ226" s="106"/>
      <c r="AR226" s="106"/>
      <c r="AS226" s="106"/>
      <c r="AT226" s="106"/>
      <c r="AU226" s="106"/>
      <c r="AV226" s="106"/>
      <c r="AW226" s="106"/>
      <c r="AX226" s="106"/>
      <c r="AY226" s="106"/>
      <c r="AZ226" s="106"/>
      <c r="BA226" s="106"/>
      <c r="BB226" s="106"/>
      <c r="BC226" s="106"/>
      <c r="BD226" s="106"/>
      <c r="BE226" s="106"/>
      <c r="BF226" s="106"/>
      <c r="BG226" s="106"/>
      <c r="BH226" s="106"/>
      <c r="BI226" s="106"/>
      <c r="BJ226" s="106"/>
      <c r="BK226" s="106"/>
      <c r="BL226" s="106"/>
      <c r="BM226" s="106"/>
    </row>
    <row r="227" spans="1:65" x14ac:dyDescent="0.25">
      <c r="A227" s="106"/>
      <c r="B227" s="106"/>
      <c r="C227" s="106"/>
      <c r="D227" s="171"/>
      <c r="E227" s="106"/>
      <c r="F227" s="172"/>
      <c r="G227" s="167"/>
      <c r="H227" s="167"/>
      <c r="I227" s="167"/>
      <c r="J227" s="127"/>
      <c r="K227" s="167"/>
      <c r="L227" s="167"/>
      <c r="M227" s="106"/>
      <c r="N227" s="106"/>
      <c r="O227" s="117"/>
      <c r="P227" s="106"/>
      <c r="Q227" s="106"/>
      <c r="R227" s="106"/>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c r="AX227" s="106"/>
      <c r="AY227" s="106"/>
      <c r="AZ227" s="106"/>
      <c r="BA227" s="106"/>
      <c r="BB227" s="106"/>
      <c r="BC227" s="106"/>
      <c r="BD227" s="106"/>
      <c r="BE227" s="106"/>
      <c r="BF227" s="106"/>
      <c r="BG227" s="106"/>
      <c r="BH227" s="106"/>
      <c r="BI227" s="106"/>
      <c r="BJ227" s="106"/>
      <c r="BK227" s="106"/>
      <c r="BL227" s="106"/>
      <c r="BM227" s="106"/>
    </row>
    <row r="228" spans="1:65" x14ac:dyDescent="0.25">
      <c r="A228" s="106"/>
      <c r="B228" s="106"/>
      <c r="C228" s="106"/>
      <c r="D228" s="171"/>
      <c r="E228" s="106"/>
      <c r="F228" s="172"/>
      <c r="G228" s="167"/>
      <c r="H228" s="167"/>
      <c r="I228" s="167"/>
      <c r="J228" s="127"/>
      <c r="K228" s="167"/>
      <c r="L228" s="167"/>
      <c r="M228" s="106"/>
      <c r="N228" s="106"/>
      <c r="O228" s="117"/>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6"/>
      <c r="AL228" s="106"/>
      <c r="AM228" s="106"/>
      <c r="AN228" s="106"/>
      <c r="AO228" s="106"/>
      <c r="AP228" s="106"/>
      <c r="AQ228" s="106"/>
      <c r="AR228" s="106"/>
      <c r="AS228" s="106"/>
      <c r="AT228" s="106"/>
      <c r="AU228" s="106"/>
      <c r="AV228" s="106"/>
      <c r="AW228" s="106"/>
      <c r="AX228" s="106"/>
      <c r="AY228" s="106"/>
      <c r="AZ228" s="106"/>
      <c r="BA228" s="106"/>
      <c r="BB228" s="106"/>
      <c r="BC228" s="106"/>
      <c r="BD228" s="106"/>
      <c r="BE228" s="106"/>
      <c r="BF228" s="106"/>
      <c r="BG228" s="106"/>
      <c r="BH228" s="106"/>
      <c r="BI228" s="106"/>
      <c r="BJ228" s="106"/>
      <c r="BK228" s="106"/>
      <c r="BL228" s="106"/>
      <c r="BM228" s="106"/>
    </row>
    <row r="229" spans="1:65" x14ac:dyDescent="0.25">
      <c r="A229" s="106"/>
      <c r="B229" s="106"/>
      <c r="C229" s="106"/>
      <c r="D229" s="171"/>
      <c r="E229" s="106"/>
      <c r="F229" s="172"/>
      <c r="G229" s="167"/>
      <c r="H229" s="167"/>
      <c r="I229" s="167"/>
      <c r="J229" s="127"/>
      <c r="K229" s="167"/>
      <c r="L229" s="167"/>
      <c r="M229" s="106"/>
      <c r="N229" s="106"/>
      <c r="O229" s="117"/>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K229" s="106"/>
      <c r="AL229" s="106"/>
      <c r="AM229" s="106"/>
      <c r="AN229" s="106"/>
      <c r="AO229" s="106"/>
      <c r="AP229" s="106"/>
      <c r="AQ229" s="106"/>
      <c r="AR229" s="106"/>
      <c r="AS229" s="106"/>
      <c r="AT229" s="106"/>
      <c r="AU229" s="106"/>
      <c r="AV229" s="106"/>
      <c r="AW229" s="106"/>
      <c r="AX229" s="106"/>
      <c r="AY229" s="106"/>
      <c r="AZ229" s="106"/>
      <c r="BA229" s="106"/>
      <c r="BB229" s="106"/>
      <c r="BC229" s="106"/>
      <c r="BD229" s="106"/>
      <c r="BE229" s="106"/>
      <c r="BF229" s="106"/>
      <c r="BG229" s="106"/>
      <c r="BH229" s="106"/>
      <c r="BI229" s="106"/>
      <c r="BJ229" s="106"/>
      <c r="BK229" s="106"/>
      <c r="BL229" s="106"/>
      <c r="BM229" s="106"/>
    </row>
    <row r="230" spans="1:65" x14ac:dyDescent="0.25">
      <c r="A230" s="106"/>
      <c r="B230" s="106"/>
      <c r="C230" s="106"/>
      <c r="D230" s="171"/>
      <c r="E230" s="106"/>
      <c r="F230" s="172"/>
      <c r="G230" s="167"/>
      <c r="H230" s="167"/>
      <c r="I230" s="167"/>
      <c r="J230" s="127"/>
      <c r="K230" s="167"/>
      <c r="L230" s="167"/>
      <c r="M230" s="106"/>
      <c r="N230" s="106"/>
      <c r="O230" s="117"/>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06"/>
      <c r="AV230" s="106"/>
      <c r="AW230" s="106"/>
      <c r="AX230" s="106"/>
      <c r="AY230" s="106"/>
      <c r="AZ230" s="106"/>
      <c r="BA230" s="106"/>
      <c r="BB230" s="106"/>
      <c r="BC230" s="106"/>
      <c r="BD230" s="106"/>
      <c r="BE230" s="106"/>
      <c r="BF230" s="106"/>
      <c r="BG230" s="106"/>
      <c r="BH230" s="106"/>
      <c r="BI230" s="106"/>
      <c r="BJ230" s="106"/>
      <c r="BK230" s="106"/>
      <c r="BL230" s="106"/>
      <c r="BM230" s="106"/>
    </row>
    <row r="231" spans="1:65" x14ac:dyDescent="0.25">
      <c r="A231" s="106"/>
      <c r="B231" s="106"/>
      <c r="C231" s="106"/>
      <c r="D231" s="171"/>
      <c r="E231" s="106"/>
      <c r="F231" s="172"/>
      <c r="G231" s="167"/>
      <c r="H231" s="167"/>
      <c r="I231" s="167"/>
      <c r="J231" s="127"/>
      <c r="K231" s="167"/>
      <c r="L231" s="167"/>
      <c r="M231" s="106"/>
      <c r="N231" s="106"/>
      <c r="O231" s="117"/>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6"/>
      <c r="AL231" s="106"/>
      <c r="AM231" s="106"/>
      <c r="AN231" s="106"/>
      <c r="AO231" s="106"/>
      <c r="AP231" s="106"/>
      <c r="AQ231" s="106"/>
      <c r="AR231" s="106"/>
      <c r="AS231" s="106"/>
      <c r="AT231" s="106"/>
      <c r="AU231" s="106"/>
      <c r="AV231" s="106"/>
      <c r="AW231" s="106"/>
      <c r="AX231" s="106"/>
      <c r="AY231" s="106"/>
      <c r="AZ231" s="106"/>
      <c r="BA231" s="106"/>
      <c r="BB231" s="106"/>
      <c r="BC231" s="106"/>
      <c r="BD231" s="106"/>
      <c r="BE231" s="106"/>
      <c r="BF231" s="106"/>
      <c r="BG231" s="106"/>
      <c r="BH231" s="106"/>
      <c r="BI231" s="106"/>
      <c r="BJ231" s="106"/>
      <c r="BK231" s="106"/>
      <c r="BL231" s="106"/>
      <c r="BM231" s="106"/>
    </row>
    <row r="232" spans="1:65" x14ac:dyDescent="0.25">
      <c r="A232" s="106"/>
      <c r="B232" s="106"/>
      <c r="C232" s="106"/>
      <c r="D232" s="171"/>
      <c r="E232" s="106"/>
      <c r="F232" s="172"/>
      <c r="G232" s="167"/>
      <c r="H232" s="167"/>
      <c r="I232" s="167"/>
      <c r="J232" s="127"/>
      <c r="K232" s="167"/>
      <c r="L232" s="167"/>
      <c r="M232" s="106"/>
      <c r="N232" s="106"/>
      <c r="O232" s="117"/>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K232" s="106"/>
      <c r="AL232" s="106"/>
      <c r="AM232" s="106"/>
      <c r="AN232" s="106"/>
      <c r="AO232" s="106"/>
      <c r="AP232" s="106"/>
      <c r="AQ232" s="106"/>
      <c r="AR232" s="106"/>
      <c r="AS232" s="106"/>
      <c r="AT232" s="106"/>
      <c r="AU232" s="106"/>
      <c r="AV232" s="106"/>
      <c r="AW232" s="106"/>
      <c r="AX232" s="106"/>
      <c r="AY232" s="106"/>
      <c r="AZ232" s="106"/>
      <c r="BA232" s="106"/>
      <c r="BB232" s="106"/>
      <c r="BC232" s="106"/>
      <c r="BD232" s="106"/>
      <c r="BE232" s="106"/>
      <c r="BF232" s="106"/>
      <c r="BG232" s="106"/>
      <c r="BH232" s="106"/>
      <c r="BI232" s="106"/>
      <c r="BJ232" s="106"/>
      <c r="BK232" s="106"/>
      <c r="BL232" s="106"/>
      <c r="BM232" s="106"/>
    </row>
    <row r="233" spans="1:65" x14ac:dyDescent="0.25">
      <c r="A233" s="106"/>
      <c r="B233" s="106"/>
      <c r="C233" s="106"/>
      <c r="D233" s="171"/>
      <c r="E233" s="106"/>
      <c r="F233" s="172"/>
      <c r="G233" s="167"/>
      <c r="H233" s="167"/>
      <c r="I233" s="167"/>
      <c r="J233" s="127"/>
      <c r="K233" s="167"/>
      <c r="L233" s="167"/>
      <c r="M233" s="106"/>
      <c r="N233" s="106"/>
      <c r="O233" s="117"/>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K233" s="106"/>
      <c r="AL233" s="106"/>
      <c r="AM233" s="106"/>
      <c r="AN233" s="106"/>
      <c r="AO233" s="106"/>
      <c r="AP233" s="106"/>
      <c r="AQ233" s="106"/>
      <c r="AR233" s="106"/>
      <c r="AS233" s="106"/>
      <c r="AT233" s="106"/>
      <c r="AU233" s="106"/>
      <c r="AV233" s="106"/>
      <c r="AW233" s="106"/>
      <c r="AX233" s="106"/>
      <c r="AY233" s="106"/>
      <c r="AZ233" s="106"/>
      <c r="BA233" s="106"/>
      <c r="BB233" s="106"/>
      <c r="BC233" s="106"/>
      <c r="BD233" s="106"/>
      <c r="BE233" s="106"/>
      <c r="BF233" s="106"/>
      <c r="BG233" s="106"/>
      <c r="BH233" s="106"/>
      <c r="BI233" s="106"/>
      <c r="BJ233" s="106"/>
      <c r="BK233" s="106"/>
      <c r="BL233" s="106"/>
      <c r="BM233" s="106"/>
    </row>
    <row r="234" spans="1:65" x14ac:dyDescent="0.25">
      <c r="A234" s="106"/>
      <c r="B234" s="106"/>
      <c r="C234" s="106"/>
      <c r="D234" s="171"/>
      <c r="E234" s="106"/>
      <c r="F234" s="172"/>
      <c r="G234" s="167"/>
      <c r="H234" s="167"/>
      <c r="I234" s="167"/>
      <c r="J234" s="127"/>
      <c r="K234" s="167"/>
      <c r="L234" s="167"/>
      <c r="M234" s="106"/>
      <c r="N234" s="106"/>
      <c r="O234" s="117"/>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6"/>
      <c r="AL234" s="106"/>
      <c r="AM234" s="106"/>
      <c r="AN234" s="106"/>
      <c r="AO234" s="106"/>
      <c r="AP234" s="106"/>
      <c r="AQ234" s="106"/>
      <c r="AR234" s="106"/>
      <c r="AS234" s="106"/>
      <c r="AT234" s="106"/>
      <c r="AU234" s="106"/>
      <c r="AV234" s="106"/>
      <c r="AW234" s="106"/>
      <c r="AX234" s="106"/>
      <c r="AY234" s="106"/>
      <c r="AZ234" s="106"/>
      <c r="BA234" s="106"/>
      <c r="BB234" s="106"/>
      <c r="BC234" s="106"/>
      <c r="BD234" s="106"/>
      <c r="BE234" s="106"/>
      <c r="BF234" s="106"/>
      <c r="BG234" s="106"/>
      <c r="BH234" s="106"/>
      <c r="BI234" s="106"/>
      <c r="BJ234" s="106"/>
      <c r="BK234" s="106"/>
      <c r="BL234" s="106"/>
      <c r="BM234" s="106"/>
    </row>
    <row r="235" spans="1:65" x14ac:dyDescent="0.25">
      <c r="A235" s="106"/>
      <c r="B235" s="106"/>
      <c r="C235" s="106"/>
      <c r="D235" s="171"/>
      <c r="E235" s="106"/>
      <c r="F235" s="172"/>
      <c r="G235" s="167"/>
      <c r="H235" s="167"/>
      <c r="I235" s="167"/>
      <c r="J235" s="127"/>
      <c r="K235" s="167"/>
      <c r="L235" s="167"/>
      <c r="M235" s="106"/>
      <c r="N235" s="106"/>
      <c r="O235" s="117"/>
      <c r="P235" s="106"/>
      <c r="Q235" s="106"/>
      <c r="R235" s="106"/>
      <c r="S235" s="106"/>
      <c r="T235" s="106"/>
      <c r="U235" s="106"/>
      <c r="V235" s="106"/>
      <c r="W235" s="106"/>
      <c r="X235" s="106"/>
      <c r="Y235" s="106"/>
      <c r="Z235" s="106"/>
      <c r="AA235" s="106"/>
      <c r="AB235" s="106"/>
      <c r="AC235" s="106"/>
      <c r="AD235" s="106"/>
      <c r="AE235" s="106"/>
      <c r="AF235" s="106"/>
      <c r="AG235" s="106"/>
      <c r="AH235" s="106"/>
      <c r="AI235" s="106"/>
      <c r="AJ235" s="106"/>
      <c r="AK235" s="106"/>
      <c r="AL235" s="106"/>
      <c r="AM235" s="106"/>
      <c r="AN235" s="106"/>
      <c r="AO235" s="106"/>
      <c r="AP235" s="106"/>
      <c r="AQ235" s="106"/>
      <c r="AR235" s="106"/>
      <c r="AS235" s="106"/>
      <c r="AT235" s="106"/>
      <c r="AU235" s="106"/>
      <c r="AV235" s="106"/>
      <c r="AW235" s="106"/>
      <c r="AX235" s="106"/>
      <c r="AY235" s="106"/>
      <c r="AZ235" s="106"/>
      <c r="BA235" s="106"/>
      <c r="BB235" s="106"/>
      <c r="BC235" s="106"/>
      <c r="BD235" s="106"/>
      <c r="BE235" s="106"/>
      <c r="BF235" s="106"/>
      <c r="BG235" s="106"/>
      <c r="BH235" s="106"/>
      <c r="BI235" s="106"/>
      <c r="BJ235" s="106"/>
      <c r="BK235" s="106"/>
      <c r="BL235" s="106"/>
      <c r="BM235" s="106"/>
    </row>
    <row r="236" spans="1:65" x14ac:dyDescent="0.25">
      <c r="A236" s="106"/>
      <c r="B236" s="106"/>
      <c r="C236" s="106"/>
      <c r="D236" s="171"/>
      <c r="E236" s="106"/>
      <c r="F236" s="172"/>
      <c r="G236" s="167"/>
      <c r="H236" s="167"/>
      <c r="I236" s="167"/>
      <c r="J236" s="127"/>
      <c r="K236" s="167"/>
      <c r="L236" s="167"/>
      <c r="M236" s="106"/>
      <c r="N236" s="106"/>
      <c r="O236" s="117"/>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6"/>
      <c r="AL236" s="106"/>
      <c r="AM236" s="106"/>
      <c r="AN236" s="106"/>
      <c r="AO236" s="106"/>
      <c r="AP236" s="106"/>
      <c r="AQ236" s="106"/>
      <c r="AR236" s="106"/>
      <c r="AS236" s="106"/>
      <c r="AT236" s="106"/>
      <c r="AU236" s="106"/>
      <c r="AV236" s="106"/>
      <c r="AW236" s="106"/>
      <c r="AX236" s="106"/>
      <c r="AY236" s="106"/>
      <c r="AZ236" s="106"/>
      <c r="BA236" s="106"/>
      <c r="BB236" s="106"/>
      <c r="BC236" s="106"/>
      <c r="BD236" s="106"/>
      <c r="BE236" s="106"/>
      <c r="BF236" s="106"/>
      <c r="BG236" s="106"/>
      <c r="BH236" s="106"/>
      <c r="BI236" s="106"/>
      <c r="BJ236" s="106"/>
      <c r="BK236" s="106"/>
      <c r="BL236" s="106"/>
      <c r="BM236" s="106"/>
    </row>
    <row r="237" spans="1:65" x14ac:dyDescent="0.25">
      <c r="A237" s="106"/>
      <c r="B237" s="106"/>
      <c r="C237" s="106"/>
      <c r="D237" s="171"/>
      <c r="E237" s="106"/>
      <c r="F237" s="172"/>
      <c r="G237" s="167"/>
      <c r="H237" s="167"/>
      <c r="I237" s="167"/>
      <c r="J237" s="127"/>
      <c r="K237" s="167"/>
      <c r="L237" s="167"/>
      <c r="M237" s="106"/>
      <c r="N237" s="106"/>
      <c r="O237" s="117"/>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6"/>
      <c r="AL237" s="106"/>
      <c r="AM237" s="106"/>
      <c r="AN237" s="106"/>
      <c r="AO237" s="106"/>
      <c r="AP237" s="106"/>
      <c r="AQ237" s="106"/>
      <c r="AR237" s="106"/>
      <c r="AS237" s="106"/>
      <c r="AT237" s="106"/>
      <c r="AU237" s="106"/>
      <c r="AV237" s="106"/>
      <c r="AW237" s="106"/>
      <c r="AX237" s="106"/>
      <c r="AY237" s="106"/>
      <c r="AZ237" s="106"/>
      <c r="BA237" s="106"/>
      <c r="BB237" s="106"/>
      <c r="BC237" s="106"/>
      <c r="BD237" s="106"/>
      <c r="BE237" s="106"/>
      <c r="BF237" s="106"/>
      <c r="BG237" s="106"/>
      <c r="BH237" s="106"/>
      <c r="BI237" s="106"/>
      <c r="BJ237" s="106"/>
      <c r="BK237" s="106"/>
      <c r="BL237" s="106"/>
      <c r="BM237" s="106"/>
    </row>
    <row r="238" spans="1:65" x14ac:dyDescent="0.25">
      <c r="A238" s="106"/>
      <c r="B238" s="106"/>
      <c r="C238" s="106"/>
      <c r="D238" s="171"/>
      <c r="E238" s="106"/>
      <c r="F238" s="172"/>
      <c r="G238" s="167"/>
      <c r="H238" s="167"/>
      <c r="I238" s="167"/>
      <c r="J238" s="127"/>
      <c r="K238" s="167"/>
      <c r="L238" s="167"/>
      <c r="M238" s="106"/>
      <c r="N238" s="106"/>
      <c r="O238" s="117"/>
      <c r="P238" s="106"/>
      <c r="Q238" s="106"/>
      <c r="R238" s="106"/>
      <c r="S238" s="106"/>
      <c r="T238" s="106"/>
      <c r="U238" s="106"/>
      <c r="V238" s="106"/>
      <c r="W238" s="106"/>
      <c r="X238" s="106"/>
      <c r="Y238" s="106"/>
      <c r="Z238" s="106"/>
      <c r="AA238" s="106"/>
      <c r="AB238" s="106"/>
      <c r="AC238" s="106"/>
      <c r="AD238" s="106"/>
      <c r="AE238" s="106"/>
      <c r="AF238" s="106"/>
      <c r="AG238" s="106"/>
      <c r="AH238" s="106"/>
      <c r="AI238" s="106"/>
      <c r="AJ238" s="106"/>
      <c r="AK238" s="106"/>
      <c r="AL238" s="106"/>
      <c r="AM238" s="106"/>
      <c r="AN238" s="106"/>
      <c r="AO238" s="106"/>
      <c r="AP238" s="106"/>
      <c r="AQ238" s="106"/>
      <c r="AR238" s="106"/>
      <c r="AS238" s="106"/>
      <c r="AT238" s="106"/>
      <c r="AU238" s="106"/>
      <c r="AV238" s="106"/>
      <c r="AW238" s="106"/>
      <c r="AX238" s="106"/>
      <c r="AY238" s="106"/>
      <c r="AZ238" s="106"/>
      <c r="BA238" s="106"/>
      <c r="BB238" s="106"/>
      <c r="BC238" s="106"/>
      <c r="BD238" s="106"/>
      <c r="BE238" s="106"/>
      <c r="BF238" s="106"/>
      <c r="BG238" s="106"/>
      <c r="BH238" s="106"/>
      <c r="BI238" s="106"/>
      <c r="BJ238" s="106"/>
      <c r="BK238" s="106"/>
      <c r="BL238" s="106"/>
      <c r="BM238" s="106"/>
    </row>
    <row r="239" spans="1:65" x14ac:dyDescent="0.25">
      <c r="A239" s="106"/>
      <c r="B239" s="106"/>
      <c r="C239" s="106"/>
      <c r="D239" s="171"/>
      <c r="E239" s="106"/>
      <c r="F239" s="172"/>
      <c r="G239" s="167"/>
      <c r="H239" s="167"/>
      <c r="I239" s="167"/>
      <c r="J239" s="127"/>
      <c r="K239" s="167"/>
      <c r="L239" s="167"/>
      <c r="M239" s="106"/>
      <c r="N239" s="106"/>
      <c r="O239" s="117"/>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6"/>
      <c r="AL239" s="106"/>
      <c r="AM239" s="106"/>
      <c r="AN239" s="106"/>
      <c r="AO239" s="106"/>
      <c r="AP239" s="106"/>
      <c r="AQ239" s="106"/>
      <c r="AR239" s="106"/>
      <c r="AS239" s="106"/>
      <c r="AT239" s="106"/>
      <c r="AU239" s="106"/>
      <c r="AV239" s="106"/>
      <c r="AW239" s="106"/>
      <c r="AX239" s="106"/>
      <c r="AY239" s="106"/>
      <c r="AZ239" s="106"/>
      <c r="BA239" s="106"/>
      <c r="BB239" s="106"/>
      <c r="BC239" s="106"/>
      <c r="BD239" s="106"/>
      <c r="BE239" s="106"/>
      <c r="BF239" s="106"/>
      <c r="BG239" s="106"/>
      <c r="BH239" s="106"/>
      <c r="BI239" s="106"/>
      <c r="BJ239" s="106"/>
      <c r="BK239" s="106"/>
      <c r="BL239" s="106"/>
      <c r="BM239" s="106"/>
    </row>
    <row r="240" spans="1:65" x14ac:dyDescent="0.25">
      <c r="A240" s="106"/>
      <c r="B240" s="106"/>
      <c r="C240" s="106"/>
      <c r="D240" s="171"/>
      <c r="E240" s="106"/>
      <c r="F240" s="172"/>
      <c r="G240" s="167"/>
      <c r="H240" s="167"/>
      <c r="I240" s="167"/>
      <c r="J240" s="127"/>
      <c r="K240" s="167"/>
      <c r="L240" s="167"/>
      <c r="M240" s="106"/>
      <c r="N240" s="106"/>
      <c r="O240" s="117"/>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6"/>
      <c r="AL240" s="106"/>
      <c r="AM240" s="106"/>
      <c r="AN240" s="106"/>
      <c r="AO240" s="106"/>
      <c r="AP240" s="106"/>
      <c r="AQ240" s="106"/>
      <c r="AR240" s="106"/>
      <c r="AS240" s="106"/>
      <c r="AT240" s="106"/>
      <c r="AU240" s="106"/>
      <c r="AV240" s="106"/>
      <c r="AW240" s="106"/>
      <c r="AX240" s="106"/>
      <c r="AY240" s="106"/>
      <c r="AZ240" s="106"/>
      <c r="BA240" s="106"/>
      <c r="BB240" s="106"/>
      <c r="BC240" s="106"/>
      <c r="BD240" s="106"/>
      <c r="BE240" s="106"/>
      <c r="BF240" s="106"/>
      <c r="BG240" s="106"/>
      <c r="BH240" s="106"/>
      <c r="BI240" s="106"/>
      <c r="BJ240" s="106"/>
      <c r="BK240" s="106"/>
      <c r="BL240" s="106"/>
      <c r="BM240" s="106"/>
    </row>
  </sheetData>
  <autoFilter ref="A3:O3" xr:uid="{DB04314B-0D99-4785-AE25-387FFA2503A8}"/>
  <mergeCells count="1">
    <mergeCell ref="K2:N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806CB-119B-48C9-93E6-7DB0ACBDF8CB}">
  <sheetPr codeName="Sheet12"/>
  <dimension ref="A1:AW290"/>
  <sheetViews>
    <sheetView zoomScale="80" zoomScaleNormal="80" workbookViewId="0">
      <pane ySplit="3" topLeftCell="A54" activePane="bottomLeft" state="frozen"/>
      <selection activeCell="F157" sqref="F157"/>
      <selection pane="bottomLeft" activeCell="B58" sqref="B58"/>
    </sheetView>
  </sheetViews>
  <sheetFormatPr defaultRowHeight="15" x14ac:dyDescent="0.25"/>
  <cols>
    <col min="1" max="1" width="10.77734375" style="4" customWidth="1"/>
    <col min="2" max="2" width="18.77734375" style="1" customWidth="1"/>
    <col min="3" max="3" width="34.77734375" style="1" customWidth="1"/>
    <col min="4" max="4" width="13.77734375" style="9" customWidth="1"/>
    <col min="5" max="5" width="13.77734375" customWidth="1"/>
    <col min="6" max="6" width="40.77734375" customWidth="1"/>
    <col min="7" max="7" width="16.77734375" style="6" customWidth="1"/>
    <col min="8" max="9" width="14.77734375" style="6" customWidth="1"/>
    <col min="10" max="10" width="13.77734375" style="7" customWidth="1"/>
    <col min="11" max="11" width="15.88671875" style="6" customWidth="1"/>
    <col min="12" max="12" width="15.77734375" style="4" customWidth="1"/>
  </cols>
  <sheetData>
    <row r="1" spans="1:49" ht="27.95" customHeight="1" x14ac:dyDescent="0.25">
      <c r="A1" s="35" t="s">
        <v>114</v>
      </c>
      <c r="B1" s="63"/>
      <c r="C1" s="63"/>
      <c r="D1" s="63"/>
      <c r="E1" s="63"/>
      <c r="F1" s="63"/>
      <c r="G1" s="227">
        <f>SUM(G4:G70)*1000</f>
        <v>5029509080</v>
      </c>
      <c r="H1" s="227">
        <f>SUM(H4:H70)*1000</f>
        <v>4301108463.4247971</v>
      </c>
      <c r="I1" s="227">
        <f>SUM(I4:I70)*1000</f>
        <v>8932908120</v>
      </c>
      <c r="J1" s="228"/>
      <c r="K1" s="227">
        <f>SUM(K4:K70)</f>
        <v>482449.69750383456</v>
      </c>
      <c r="L1" s="151"/>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row>
    <row r="2" spans="1:49" ht="30" customHeight="1" x14ac:dyDescent="0.25">
      <c r="A2" s="81"/>
      <c r="B2" s="63"/>
      <c r="C2" s="63"/>
      <c r="D2" s="63"/>
      <c r="E2" s="63"/>
      <c r="F2" s="63"/>
      <c r="G2" s="63"/>
      <c r="H2" s="63"/>
      <c r="I2" s="63"/>
      <c r="J2" s="59"/>
      <c r="K2" s="66" t="s">
        <v>131</v>
      </c>
      <c r="L2" s="168"/>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row>
    <row r="3" spans="1:49" ht="60" customHeight="1" thickBot="1" x14ac:dyDescent="0.3">
      <c r="A3" s="39" t="s">
        <v>126</v>
      </c>
      <c r="B3" s="39" t="s">
        <v>127</v>
      </c>
      <c r="C3" s="39" t="s">
        <v>128</v>
      </c>
      <c r="D3" s="39" t="s">
        <v>129</v>
      </c>
      <c r="E3" s="54" t="s">
        <v>460</v>
      </c>
      <c r="F3" s="39" t="s">
        <v>130</v>
      </c>
      <c r="G3" s="54" t="s">
        <v>541</v>
      </c>
      <c r="H3" s="194" t="s">
        <v>132</v>
      </c>
      <c r="I3" s="54" t="s">
        <v>461</v>
      </c>
      <c r="J3" s="254" t="s">
        <v>462</v>
      </c>
      <c r="K3" s="194" t="s">
        <v>608</v>
      </c>
      <c r="L3" s="63" t="s">
        <v>936</v>
      </c>
      <c r="M3" s="160"/>
      <c r="N3" s="160"/>
      <c r="O3" s="160"/>
      <c r="P3" s="160"/>
      <c r="Q3" s="160"/>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pans="1:49" ht="105" x14ac:dyDescent="0.25">
      <c r="A4" s="55">
        <v>1022</v>
      </c>
      <c r="B4" s="2" t="s">
        <v>609</v>
      </c>
      <c r="C4" s="2" t="s">
        <v>610</v>
      </c>
      <c r="D4" s="8">
        <v>2016</v>
      </c>
      <c r="E4" s="8" t="s">
        <v>49</v>
      </c>
      <c r="F4" s="92" t="s">
        <v>611</v>
      </c>
      <c r="G4" s="221">
        <v>16000</v>
      </c>
      <c r="H4" s="221">
        <v>13333.300999999999</v>
      </c>
      <c r="I4" s="221">
        <v>16000</v>
      </c>
      <c r="J4" s="223">
        <f t="shared" ref="J4:J15" si="0">H4/I4</f>
        <v>0.83333131249999992</v>
      </c>
      <c r="K4" s="221">
        <v>3750</v>
      </c>
      <c r="L4" s="2" t="s">
        <v>959</v>
      </c>
      <c r="M4" s="160"/>
      <c r="N4" s="160"/>
      <c r="O4" s="160"/>
      <c r="P4" s="160"/>
      <c r="Q4" s="160"/>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row>
    <row r="5" spans="1:49" ht="45" x14ac:dyDescent="0.25">
      <c r="A5" s="5">
        <v>1034</v>
      </c>
      <c r="B5" s="2" t="s">
        <v>28</v>
      </c>
      <c r="C5" s="2" t="s">
        <v>612</v>
      </c>
      <c r="D5" s="2">
        <v>2017</v>
      </c>
      <c r="E5" s="2" t="s">
        <v>69</v>
      </c>
      <c r="F5" s="291" t="s">
        <v>613</v>
      </c>
      <c r="G5" s="199">
        <v>126500</v>
      </c>
      <c r="H5" s="199">
        <v>92045.2</v>
      </c>
      <c r="I5" s="199">
        <v>133000</v>
      </c>
      <c r="J5" s="246">
        <f t="shared" si="0"/>
        <v>0.69206917293233083</v>
      </c>
      <c r="K5" s="199">
        <v>62286</v>
      </c>
      <c r="L5" s="2" t="s">
        <v>958</v>
      </c>
      <c r="M5" s="160"/>
      <c r="N5" s="160"/>
      <c r="O5" s="160"/>
      <c r="P5" s="160"/>
      <c r="Q5" s="160"/>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row>
    <row r="6" spans="1:49" ht="60" x14ac:dyDescent="0.25">
      <c r="A6" s="5">
        <v>1045</v>
      </c>
      <c r="B6" s="2" t="s">
        <v>855</v>
      </c>
      <c r="C6" s="2" t="s">
        <v>614</v>
      </c>
      <c r="D6" s="2">
        <v>2015</v>
      </c>
      <c r="E6" s="2" t="s">
        <v>50</v>
      </c>
      <c r="F6" s="291" t="s">
        <v>615</v>
      </c>
      <c r="G6" s="199">
        <v>65100.56</v>
      </c>
      <c r="H6" s="199">
        <f>61155072.4247975/1000</f>
        <v>61155.072424797501</v>
      </c>
      <c r="I6" s="204">
        <v>92295</v>
      </c>
      <c r="J6" s="246">
        <f t="shared" si="0"/>
        <v>0.66260439270597005</v>
      </c>
      <c r="K6" s="199" t="s">
        <v>30</v>
      </c>
      <c r="L6" s="2" t="s">
        <v>959</v>
      </c>
      <c r="M6" s="160"/>
      <c r="N6" s="160"/>
      <c r="O6" s="160"/>
      <c r="P6" s="160"/>
      <c r="Q6" s="160"/>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row>
    <row r="7" spans="1:49" ht="45" x14ac:dyDescent="0.25">
      <c r="A7" s="5">
        <v>1052</v>
      </c>
      <c r="B7" s="2" t="s">
        <v>27</v>
      </c>
      <c r="C7" s="2" t="s">
        <v>616</v>
      </c>
      <c r="D7" s="2">
        <v>2015</v>
      </c>
      <c r="E7" s="2" t="s">
        <v>60</v>
      </c>
      <c r="F7" s="291" t="s">
        <v>617</v>
      </c>
      <c r="G7" s="199">
        <v>189500</v>
      </c>
      <c r="H7" s="199">
        <v>137499.98000000001</v>
      </c>
      <c r="I7" s="199">
        <v>189500</v>
      </c>
      <c r="J7" s="246">
        <f t="shared" si="0"/>
        <v>0.72559356200527714</v>
      </c>
      <c r="K7" s="199" t="s">
        <v>30</v>
      </c>
      <c r="L7" s="2" t="s">
        <v>959</v>
      </c>
      <c r="M7" s="160"/>
      <c r="N7" s="160"/>
      <c r="O7" s="160"/>
      <c r="P7" s="160"/>
      <c r="Q7" s="160"/>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row>
    <row r="8" spans="1:49" ht="75" x14ac:dyDescent="0.25">
      <c r="A8" s="20">
        <v>1053</v>
      </c>
      <c r="B8" s="2" t="s">
        <v>4</v>
      </c>
      <c r="C8" s="2" t="s">
        <v>618</v>
      </c>
      <c r="D8" s="18">
        <v>2019</v>
      </c>
      <c r="E8" s="18" t="s">
        <v>33</v>
      </c>
      <c r="F8" s="279" t="s">
        <v>619</v>
      </c>
      <c r="G8" s="199">
        <v>150300</v>
      </c>
      <c r="H8" s="199">
        <v>115354.51700000001</v>
      </c>
      <c r="I8" s="199">
        <v>520000</v>
      </c>
      <c r="J8" s="246">
        <f t="shared" si="0"/>
        <v>0.22183560961538462</v>
      </c>
      <c r="K8" s="199">
        <v>35493.697503834541</v>
      </c>
      <c r="L8" s="2" t="s">
        <v>958</v>
      </c>
      <c r="M8" s="160"/>
      <c r="N8" s="160"/>
      <c r="O8" s="160"/>
      <c r="P8" s="160"/>
      <c r="Q8" s="160"/>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row>
    <row r="9" spans="1:49" ht="60" x14ac:dyDescent="0.25">
      <c r="A9" s="20">
        <v>1054</v>
      </c>
      <c r="B9" s="2" t="s">
        <v>4</v>
      </c>
      <c r="C9" s="2" t="s">
        <v>620</v>
      </c>
      <c r="D9" s="18">
        <v>2019</v>
      </c>
      <c r="E9" s="18" t="s">
        <v>65</v>
      </c>
      <c r="F9" s="279" t="s">
        <v>622</v>
      </c>
      <c r="G9" s="199">
        <v>43700</v>
      </c>
      <c r="H9" s="199">
        <v>31979.166000000001</v>
      </c>
      <c r="I9" s="199">
        <v>43700</v>
      </c>
      <c r="J9" s="246">
        <f t="shared" si="0"/>
        <v>0.73178869565217397</v>
      </c>
      <c r="K9" s="199">
        <v>87815</v>
      </c>
      <c r="L9" s="2" t="s">
        <v>958</v>
      </c>
      <c r="M9" s="160"/>
      <c r="N9" s="160"/>
      <c r="O9" s="160"/>
      <c r="P9" s="160"/>
      <c r="Q9" s="160"/>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row>
    <row r="10" spans="1:49" ht="75" x14ac:dyDescent="0.25">
      <c r="A10" s="20">
        <v>1055</v>
      </c>
      <c r="B10" s="2" t="s">
        <v>4</v>
      </c>
      <c r="C10" s="2" t="s">
        <v>621</v>
      </c>
      <c r="D10" s="18">
        <v>2019</v>
      </c>
      <c r="E10" s="18" t="s">
        <v>51</v>
      </c>
      <c r="F10" s="90" t="s">
        <v>623</v>
      </c>
      <c r="G10" s="199">
        <v>535000</v>
      </c>
      <c r="H10" s="199">
        <v>487438.93400000001</v>
      </c>
      <c r="I10" s="199">
        <v>1100000</v>
      </c>
      <c r="J10" s="246">
        <f t="shared" si="0"/>
        <v>0.44312630363636363</v>
      </c>
      <c r="K10" s="199">
        <v>44313</v>
      </c>
      <c r="L10" s="2" t="s">
        <v>958</v>
      </c>
      <c r="M10" s="160"/>
      <c r="N10" s="160"/>
      <c r="O10" s="160"/>
      <c r="P10" s="160"/>
      <c r="Q10" s="160"/>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row>
    <row r="11" spans="1:49" ht="45" x14ac:dyDescent="0.25">
      <c r="A11" s="20">
        <v>1056</v>
      </c>
      <c r="B11" s="2" t="s">
        <v>4</v>
      </c>
      <c r="C11" s="2" t="s">
        <v>624</v>
      </c>
      <c r="D11" s="18">
        <v>2019</v>
      </c>
      <c r="E11" s="18" t="s">
        <v>64</v>
      </c>
      <c r="F11" s="90" t="s">
        <v>625</v>
      </c>
      <c r="G11" s="199">
        <v>28500</v>
      </c>
      <c r="H11" s="199">
        <v>21895.832999999999</v>
      </c>
      <c r="I11" s="199">
        <v>28500</v>
      </c>
      <c r="J11" s="246">
        <f t="shared" si="0"/>
        <v>0.76827484210526309</v>
      </c>
      <c r="K11" s="199">
        <v>4533</v>
      </c>
      <c r="L11" s="2" t="s">
        <v>959</v>
      </c>
      <c r="M11" s="160"/>
      <c r="N11" s="160"/>
      <c r="O11" s="160"/>
      <c r="P11" s="160"/>
      <c r="Q11" s="160"/>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row>
    <row r="12" spans="1:49" ht="90" x14ac:dyDescent="0.25">
      <c r="A12" s="5">
        <v>1064</v>
      </c>
      <c r="B12" s="2" t="s">
        <v>26</v>
      </c>
      <c r="C12" s="64" t="s">
        <v>626</v>
      </c>
      <c r="D12" s="2">
        <v>2016</v>
      </c>
      <c r="E12" s="2" t="s">
        <v>48</v>
      </c>
      <c r="F12" s="291" t="s">
        <v>627</v>
      </c>
      <c r="G12" s="199">
        <v>114000</v>
      </c>
      <c r="H12" s="199">
        <v>98086.002999999997</v>
      </c>
      <c r="I12" s="199">
        <v>170000</v>
      </c>
      <c r="J12" s="246">
        <f t="shared" si="0"/>
        <v>0.57697648823529413</v>
      </c>
      <c r="K12" s="199">
        <v>4039</v>
      </c>
      <c r="L12" s="2" t="s">
        <v>958</v>
      </c>
      <c r="M12" s="160"/>
      <c r="N12" s="160"/>
      <c r="O12" s="160"/>
      <c r="P12" s="160"/>
      <c r="Q12" s="160"/>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row>
    <row r="13" spans="1:49" ht="105" x14ac:dyDescent="0.25">
      <c r="A13" s="5">
        <v>1065</v>
      </c>
      <c r="B13" s="2" t="s">
        <v>26</v>
      </c>
      <c r="C13" s="2" t="s">
        <v>628</v>
      </c>
      <c r="D13" s="2">
        <v>2016</v>
      </c>
      <c r="E13" s="2" t="s">
        <v>59</v>
      </c>
      <c r="F13" s="291" t="s">
        <v>629</v>
      </c>
      <c r="G13" s="199">
        <v>181000</v>
      </c>
      <c r="H13" s="199">
        <v>137834.177</v>
      </c>
      <c r="I13" s="204">
        <v>214058</v>
      </c>
      <c r="J13" s="246">
        <f t="shared" si="0"/>
        <v>0.64391042147455357</v>
      </c>
      <c r="K13" s="246" t="s">
        <v>30</v>
      </c>
      <c r="L13" s="2" t="s">
        <v>958</v>
      </c>
      <c r="M13" s="160"/>
      <c r="N13" s="160"/>
      <c r="O13" s="160"/>
      <c r="P13" s="160"/>
      <c r="Q13" s="160"/>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row>
    <row r="14" spans="1:49" ht="75" x14ac:dyDescent="0.25">
      <c r="A14" s="20">
        <v>1066</v>
      </c>
      <c r="B14" s="2" t="s">
        <v>26</v>
      </c>
      <c r="C14" s="2" t="s">
        <v>630</v>
      </c>
      <c r="D14" s="18">
        <v>2018</v>
      </c>
      <c r="E14" s="18" t="s">
        <v>63</v>
      </c>
      <c r="F14" s="291" t="s">
        <v>631</v>
      </c>
      <c r="G14" s="236">
        <v>246268</v>
      </c>
      <c r="H14" s="236">
        <v>199841.58799999999</v>
      </c>
      <c r="I14" s="236">
        <v>275000</v>
      </c>
      <c r="J14" s="256">
        <f t="shared" si="0"/>
        <v>0.72669668363636364</v>
      </c>
      <c r="K14" s="246" t="s">
        <v>30</v>
      </c>
      <c r="L14" s="2" t="s">
        <v>959</v>
      </c>
      <c r="M14" s="160"/>
      <c r="N14" s="160"/>
      <c r="O14" s="160"/>
      <c r="P14" s="160"/>
      <c r="Q14" s="160"/>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row>
    <row r="15" spans="1:49" ht="90" x14ac:dyDescent="0.25">
      <c r="A15" s="5">
        <v>1067</v>
      </c>
      <c r="B15" s="2" t="s">
        <v>25</v>
      </c>
      <c r="C15" s="2" t="s">
        <v>632</v>
      </c>
      <c r="D15" s="2">
        <v>2021</v>
      </c>
      <c r="E15" s="2" t="s">
        <v>854</v>
      </c>
      <c r="F15" s="291" t="s">
        <v>633</v>
      </c>
      <c r="G15" s="199">
        <v>72280</v>
      </c>
      <c r="H15" s="199">
        <v>65544.051999999996</v>
      </c>
      <c r="I15" s="199">
        <v>420000</v>
      </c>
      <c r="J15" s="246">
        <f t="shared" si="0"/>
        <v>0.15605726666666667</v>
      </c>
      <c r="K15" s="199">
        <v>5618</v>
      </c>
      <c r="L15" s="2" t="s">
        <v>958</v>
      </c>
      <c r="M15" s="160"/>
      <c r="N15" s="160"/>
      <c r="O15" s="160"/>
      <c r="P15" s="160"/>
      <c r="Q15" s="160"/>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row>
    <row r="16" spans="1:49" ht="105" x14ac:dyDescent="0.25">
      <c r="A16" s="5">
        <v>1089</v>
      </c>
      <c r="B16" s="2" t="s">
        <v>24</v>
      </c>
      <c r="C16" s="2" t="s">
        <v>634</v>
      </c>
      <c r="D16" s="2">
        <v>2017</v>
      </c>
      <c r="E16" s="8" t="s">
        <v>34</v>
      </c>
      <c r="F16" s="291" t="s">
        <v>635</v>
      </c>
      <c r="G16" s="199">
        <v>5400</v>
      </c>
      <c r="H16" s="199">
        <v>4185</v>
      </c>
      <c r="I16" s="199">
        <v>5400</v>
      </c>
      <c r="J16" s="246">
        <f>H16/I16</f>
        <v>0.77500000000000002</v>
      </c>
      <c r="K16" s="199">
        <v>31775</v>
      </c>
      <c r="L16" s="2" t="s">
        <v>958</v>
      </c>
      <c r="M16" s="160"/>
      <c r="N16" s="160"/>
      <c r="O16" s="160"/>
      <c r="P16" s="160"/>
      <c r="Q16" s="160"/>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row>
    <row r="17" spans="1:49" ht="75" x14ac:dyDescent="0.25">
      <c r="A17" s="5">
        <v>1091</v>
      </c>
      <c r="B17" s="2" t="s">
        <v>23</v>
      </c>
      <c r="C17" s="2" t="s">
        <v>636</v>
      </c>
      <c r="D17" s="2">
        <v>2018</v>
      </c>
      <c r="E17" s="8" t="s">
        <v>38</v>
      </c>
      <c r="F17" s="291" t="s">
        <v>637</v>
      </c>
      <c r="G17" s="236">
        <v>593000</v>
      </c>
      <c r="H17" s="236">
        <v>504019.71</v>
      </c>
      <c r="I17" s="236">
        <v>600000</v>
      </c>
      <c r="J17" s="256">
        <f>H17/I17</f>
        <v>0.84003285000000005</v>
      </c>
      <c r="K17" s="236">
        <v>52922</v>
      </c>
      <c r="L17" s="2" t="s">
        <v>958</v>
      </c>
      <c r="M17" s="160"/>
      <c r="N17" s="160"/>
      <c r="O17" s="160"/>
      <c r="P17" s="160"/>
      <c r="Q17" s="160"/>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row>
    <row r="18" spans="1:49" ht="75" x14ac:dyDescent="0.25">
      <c r="A18" s="56">
        <v>1099</v>
      </c>
      <c r="B18" s="69" t="s">
        <v>465</v>
      </c>
      <c r="C18" s="69" t="s">
        <v>638</v>
      </c>
      <c r="D18" s="49">
        <v>2019</v>
      </c>
      <c r="E18" s="49" t="s">
        <v>44</v>
      </c>
      <c r="F18" s="291" t="s">
        <v>639</v>
      </c>
      <c r="G18" s="199">
        <v>80100</v>
      </c>
      <c r="H18" s="199">
        <v>76725</v>
      </c>
      <c r="I18" s="199">
        <v>80100</v>
      </c>
      <c r="J18" s="246">
        <f>H18/I18</f>
        <v>0.9578651685393258</v>
      </c>
      <c r="K18" s="199">
        <v>16284</v>
      </c>
      <c r="L18" s="2" t="s">
        <v>958</v>
      </c>
      <c r="M18" s="160"/>
      <c r="N18" s="160"/>
      <c r="O18" s="160"/>
      <c r="P18" s="160"/>
      <c r="Q18" s="160"/>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row>
    <row r="19" spans="1:49" ht="45" x14ac:dyDescent="0.25">
      <c r="A19" s="5">
        <v>1101</v>
      </c>
      <c r="B19" s="2" t="s">
        <v>640</v>
      </c>
      <c r="C19" s="2" t="s">
        <v>641</v>
      </c>
      <c r="D19" s="2">
        <v>2017</v>
      </c>
      <c r="E19" s="2" t="s">
        <v>51</v>
      </c>
      <c r="F19" s="291" t="s">
        <v>642</v>
      </c>
      <c r="G19" s="199">
        <v>39100</v>
      </c>
      <c r="H19" s="199">
        <v>10818.082</v>
      </c>
      <c r="I19" s="199">
        <v>60000</v>
      </c>
      <c r="J19" s="246">
        <f>H19/I19</f>
        <v>0.18030136666666668</v>
      </c>
      <c r="K19" s="199">
        <v>902</v>
      </c>
      <c r="L19" s="2" t="s">
        <v>959</v>
      </c>
      <c r="M19" s="160"/>
      <c r="N19" s="160"/>
      <c r="O19" s="160"/>
      <c r="P19" s="160"/>
      <c r="Q19" s="160"/>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row>
    <row r="20" spans="1:49" ht="75" x14ac:dyDescent="0.25">
      <c r="A20" s="57">
        <v>1107</v>
      </c>
      <c r="B20" s="2" t="s">
        <v>22</v>
      </c>
      <c r="C20" s="2" t="s">
        <v>643</v>
      </c>
      <c r="D20" s="2">
        <v>2017</v>
      </c>
      <c r="E20" s="2" t="s">
        <v>67</v>
      </c>
      <c r="F20" s="291" t="s">
        <v>644</v>
      </c>
      <c r="G20" s="199">
        <v>15000</v>
      </c>
      <c r="H20" s="199">
        <v>14531.25</v>
      </c>
      <c r="I20" s="199">
        <v>15000</v>
      </c>
      <c r="J20" s="246">
        <f>H20/I20</f>
        <v>0.96875</v>
      </c>
      <c r="K20" s="199" t="s">
        <v>30</v>
      </c>
      <c r="L20" s="2" t="s">
        <v>958</v>
      </c>
      <c r="M20" s="160"/>
      <c r="N20" s="160"/>
      <c r="O20" s="160"/>
      <c r="P20" s="160"/>
      <c r="Q20" s="160"/>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row>
    <row r="21" spans="1:49" ht="60" x14ac:dyDescent="0.25">
      <c r="A21" s="58">
        <v>1111</v>
      </c>
      <c r="B21" s="69" t="s">
        <v>645</v>
      </c>
      <c r="C21" s="69" t="s">
        <v>646</v>
      </c>
      <c r="D21" s="18">
        <v>2020</v>
      </c>
      <c r="E21" s="18" t="s">
        <v>58</v>
      </c>
      <c r="F21" s="291" t="s">
        <v>647</v>
      </c>
      <c r="G21" s="199">
        <v>69439.72</v>
      </c>
      <c r="H21" s="199">
        <v>58683.81</v>
      </c>
      <c r="I21" s="199">
        <v>65339.72</v>
      </c>
      <c r="J21" s="246">
        <f t="shared" ref="J21:J39" si="1">H21/I21</f>
        <v>0.89813378447290559</v>
      </c>
      <c r="K21" s="199" t="s">
        <v>30</v>
      </c>
      <c r="L21" s="2" t="s">
        <v>958</v>
      </c>
      <c r="M21" s="160"/>
      <c r="N21" s="160"/>
      <c r="O21" s="160"/>
      <c r="P21" s="160"/>
      <c r="Q21" s="160"/>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row>
    <row r="22" spans="1:49" ht="60" x14ac:dyDescent="0.25">
      <c r="A22" s="5">
        <v>1115</v>
      </c>
      <c r="B22" s="2" t="s">
        <v>648</v>
      </c>
      <c r="C22" s="2" t="s">
        <v>649</v>
      </c>
      <c r="D22" s="2">
        <v>2017</v>
      </c>
      <c r="E22" s="2" t="s">
        <v>34</v>
      </c>
      <c r="F22" s="93" t="s">
        <v>651</v>
      </c>
      <c r="G22" s="199">
        <v>10000</v>
      </c>
      <c r="H22" s="199">
        <v>9000</v>
      </c>
      <c r="I22" s="199">
        <v>21500</v>
      </c>
      <c r="J22" s="246">
        <f t="shared" si="1"/>
        <v>0.41860465116279072</v>
      </c>
      <c r="K22" s="199">
        <v>356</v>
      </c>
      <c r="L22" s="2" t="s">
        <v>958</v>
      </c>
      <c r="M22" s="160"/>
      <c r="N22" s="160"/>
      <c r="O22" s="160"/>
      <c r="P22" s="160"/>
      <c r="Q22" s="160"/>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row>
    <row r="23" spans="1:49" ht="45" x14ac:dyDescent="0.25">
      <c r="A23" s="5">
        <v>1120</v>
      </c>
      <c r="B23" s="2" t="s">
        <v>588</v>
      </c>
      <c r="C23" s="2" t="s">
        <v>650</v>
      </c>
      <c r="D23" s="2">
        <v>2017</v>
      </c>
      <c r="E23" s="2" t="s">
        <v>44</v>
      </c>
      <c r="F23" s="291" t="s">
        <v>652</v>
      </c>
      <c r="G23" s="199">
        <v>3900</v>
      </c>
      <c r="H23" s="199">
        <v>3276</v>
      </c>
      <c r="I23" s="199">
        <v>50000</v>
      </c>
      <c r="J23" s="246">
        <f t="shared" si="1"/>
        <v>6.5519999999999995E-2</v>
      </c>
      <c r="K23" s="199" t="s">
        <v>30</v>
      </c>
      <c r="L23" s="2" t="s">
        <v>959</v>
      </c>
      <c r="M23" s="160"/>
      <c r="N23" s="160"/>
      <c r="O23" s="160"/>
      <c r="P23" s="160"/>
      <c r="Q23" s="160"/>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row>
    <row r="24" spans="1:49" ht="60" x14ac:dyDescent="0.25">
      <c r="A24" s="5">
        <v>1122</v>
      </c>
      <c r="B24" s="2" t="s">
        <v>265</v>
      </c>
      <c r="C24" s="2" t="s">
        <v>653</v>
      </c>
      <c r="D24" s="2">
        <v>2017</v>
      </c>
      <c r="E24" s="2" t="s">
        <v>36</v>
      </c>
      <c r="F24" s="291" t="s">
        <v>655</v>
      </c>
      <c r="G24" s="199">
        <v>9075</v>
      </c>
      <c r="H24" s="199">
        <v>9075</v>
      </c>
      <c r="I24" s="199">
        <v>13550</v>
      </c>
      <c r="J24" s="246">
        <f t="shared" si="1"/>
        <v>0.6697416974169742</v>
      </c>
      <c r="K24" s="199">
        <v>174</v>
      </c>
      <c r="L24" s="2" t="s">
        <v>958</v>
      </c>
      <c r="M24" s="160"/>
      <c r="N24" s="160"/>
      <c r="O24" s="160"/>
      <c r="P24" s="160"/>
      <c r="Q24" s="160"/>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row>
    <row r="25" spans="1:49" ht="75" x14ac:dyDescent="0.25">
      <c r="A25" s="20">
        <v>1124</v>
      </c>
      <c r="B25" s="2" t="s">
        <v>942</v>
      </c>
      <c r="C25" s="2" t="s">
        <v>654</v>
      </c>
      <c r="D25" s="18">
        <v>2018</v>
      </c>
      <c r="E25" s="18" t="s">
        <v>36</v>
      </c>
      <c r="F25" s="86" t="s">
        <v>656</v>
      </c>
      <c r="G25" s="199">
        <v>116600</v>
      </c>
      <c r="H25" s="210">
        <v>103873.36</v>
      </c>
      <c r="I25" s="205">
        <v>132000</v>
      </c>
      <c r="J25" s="257">
        <f t="shared" si="1"/>
        <v>0.78691939393939392</v>
      </c>
      <c r="K25" s="199">
        <v>9443</v>
      </c>
      <c r="L25" s="2" t="s">
        <v>959</v>
      </c>
      <c r="M25" s="160"/>
      <c r="N25" s="160"/>
      <c r="O25" s="160"/>
      <c r="P25" s="160"/>
      <c r="Q25" s="160"/>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row>
    <row r="26" spans="1:49" ht="45" x14ac:dyDescent="0.25">
      <c r="A26" s="5">
        <v>1140</v>
      </c>
      <c r="B26" s="2" t="s">
        <v>21</v>
      </c>
      <c r="C26" s="2" t="s">
        <v>657</v>
      </c>
      <c r="D26" s="2">
        <v>2018</v>
      </c>
      <c r="E26" s="2">
        <v>2018</v>
      </c>
      <c r="F26" s="291" t="s">
        <v>658</v>
      </c>
      <c r="G26" s="199">
        <v>600</v>
      </c>
      <c r="H26" s="199">
        <v>495</v>
      </c>
      <c r="I26" s="199">
        <v>600</v>
      </c>
      <c r="J26" s="246">
        <f t="shared" si="1"/>
        <v>0.82499999999999996</v>
      </c>
      <c r="K26" s="199" t="s">
        <v>30</v>
      </c>
      <c r="L26" s="2" t="s">
        <v>959</v>
      </c>
      <c r="M26" s="160"/>
      <c r="N26" s="160"/>
      <c r="O26" s="160"/>
      <c r="P26" s="160"/>
      <c r="Q26" s="160"/>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row>
    <row r="27" spans="1:49" ht="45" x14ac:dyDescent="0.25">
      <c r="A27" s="20">
        <v>1148</v>
      </c>
      <c r="B27" s="2" t="s">
        <v>948</v>
      </c>
      <c r="C27" s="2" t="s">
        <v>659</v>
      </c>
      <c r="D27" s="18">
        <v>2018</v>
      </c>
      <c r="E27" s="18" t="s">
        <v>45</v>
      </c>
      <c r="F27" s="291" t="s">
        <v>660</v>
      </c>
      <c r="G27" s="199">
        <v>163600</v>
      </c>
      <c r="H27" s="199">
        <v>148531.59</v>
      </c>
      <c r="I27" s="199">
        <v>456000</v>
      </c>
      <c r="J27" s="246">
        <f t="shared" si="1"/>
        <v>0.32572717105263155</v>
      </c>
      <c r="K27" s="199">
        <v>16286</v>
      </c>
      <c r="L27" s="2" t="s">
        <v>958</v>
      </c>
      <c r="M27" s="160"/>
      <c r="N27" s="160"/>
      <c r="O27" s="160"/>
      <c r="P27" s="160"/>
      <c r="Q27" s="160"/>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row>
    <row r="28" spans="1:49" ht="75" x14ac:dyDescent="0.25">
      <c r="A28" s="5">
        <v>1158</v>
      </c>
      <c r="B28" s="16" t="s">
        <v>272</v>
      </c>
      <c r="C28" s="2" t="s">
        <v>661</v>
      </c>
      <c r="D28" s="2">
        <v>2018</v>
      </c>
      <c r="E28" s="2" t="s">
        <v>67</v>
      </c>
      <c r="F28" s="291" t="s">
        <v>662</v>
      </c>
      <c r="G28" s="199">
        <v>7000</v>
      </c>
      <c r="H28" s="199">
        <v>6299.9880000000003</v>
      </c>
      <c r="I28" s="199">
        <v>27000</v>
      </c>
      <c r="J28" s="246">
        <f t="shared" si="1"/>
        <v>0.2333328888888889</v>
      </c>
      <c r="K28" s="199">
        <v>93</v>
      </c>
      <c r="L28" s="2" t="s">
        <v>958</v>
      </c>
      <c r="M28" s="160"/>
      <c r="N28" s="160"/>
      <c r="O28" s="160"/>
      <c r="P28" s="160"/>
      <c r="Q28" s="160"/>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row>
    <row r="29" spans="1:49" ht="75" x14ac:dyDescent="0.25">
      <c r="A29" s="20">
        <v>1160</v>
      </c>
      <c r="B29" s="16" t="s">
        <v>221</v>
      </c>
      <c r="C29" s="2" t="s">
        <v>663</v>
      </c>
      <c r="D29" s="18">
        <v>2018</v>
      </c>
      <c r="E29" s="18" t="s">
        <v>43</v>
      </c>
      <c r="F29" s="291" t="s">
        <v>664</v>
      </c>
      <c r="G29" s="199">
        <v>11500</v>
      </c>
      <c r="H29" s="199">
        <v>10454.56</v>
      </c>
      <c r="I29" s="199">
        <v>11500</v>
      </c>
      <c r="J29" s="246">
        <f t="shared" si="1"/>
        <v>0.90909217391304342</v>
      </c>
      <c r="K29" s="199" t="s">
        <v>30</v>
      </c>
      <c r="L29" s="2" t="s">
        <v>958</v>
      </c>
      <c r="M29" s="160"/>
      <c r="N29" s="160"/>
      <c r="O29" s="160"/>
      <c r="P29" s="160"/>
      <c r="Q29" s="160"/>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row>
    <row r="30" spans="1:49" ht="120" x14ac:dyDescent="0.25">
      <c r="A30" s="20">
        <v>1165</v>
      </c>
      <c r="B30" s="2" t="s">
        <v>856</v>
      </c>
      <c r="C30" s="2" t="s">
        <v>666</v>
      </c>
      <c r="D30" s="18">
        <v>2019</v>
      </c>
      <c r="E30" s="18" t="s">
        <v>39</v>
      </c>
      <c r="F30" s="90" t="s">
        <v>667</v>
      </c>
      <c r="G30" s="236">
        <v>178500</v>
      </c>
      <c r="H30" s="236">
        <v>129636.00599999999</v>
      </c>
      <c r="I30" s="236">
        <v>135556</v>
      </c>
      <c r="J30" s="256">
        <f t="shared" si="1"/>
        <v>0.95632805630145468</v>
      </c>
      <c r="K30" s="236">
        <v>11093</v>
      </c>
      <c r="L30" s="2" t="s">
        <v>958</v>
      </c>
      <c r="M30" s="160"/>
      <c r="N30" s="160"/>
      <c r="O30" s="160"/>
      <c r="P30" s="160"/>
      <c r="Q30" s="160"/>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row>
    <row r="31" spans="1:49" ht="90" x14ac:dyDescent="0.25">
      <c r="A31" s="5">
        <v>1173</v>
      </c>
      <c r="B31" s="16" t="s">
        <v>668</v>
      </c>
      <c r="C31" s="2" t="s">
        <v>669</v>
      </c>
      <c r="D31" s="2">
        <v>2018</v>
      </c>
      <c r="E31" s="2" t="s">
        <v>66</v>
      </c>
      <c r="F31" s="291" t="s">
        <v>670</v>
      </c>
      <c r="G31" s="199">
        <v>8200</v>
      </c>
      <c r="H31" s="199">
        <v>7216</v>
      </c>
      <c r="I31" s="199">
        <v>32000</v>
      </c>
      <c r="J31" s="246">
        <f t="shared" si="1"/>
        <v>0.22550000000000001</v>
      </c>
      <c r="K31" s="199" t="s">
        <v>30</v>
      </c>
      <c r="L31" s="2" t="s">
        <v>958</v>
      </c>
      <c r="M31" s="160"/>
      <c r="N31" s="160"/>
      <c r="O31" s="160"/>
      <c r="P31" s="160"/>
      <c r="Q31" s="160"/>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row>
    <row r="32" spans="1:49" ht="90" x14ac:dyDescent="0.25">
      <c r="A32" s="20">
        <v>1174</v>
      </c>
      <c r="B32" s="16" t="s">
        <v>364</v>
      </c>
      <c r="C32" s="2" t="s">
        <v>636</v>
      </c>
      <c r="D32" s="18">
        <v>2018</v>
      </c>
      <c r="E32" s="18" t="s">
        <v>31</v>
      </c>
      <c r="F32" s="291" t="s">
        <v>671</v>
      </c>
      <c r="G32" s="199">
        <v>14100</v>
      </c>
      <c r="H32" s="199">
        <v>11985</v>
      </c>
      <c r="I32" s="199">
        <v>14100</v>
      </c>
      <c r="J32" s="246">
        <f t="shared" si="1"/>
        <v>0.85</v>
      </c>
      <c r="K32" s="199">
        <v>170</v>
      </c>
      <c r="L32" s="2" t="s">
        <v>958</v>
      </c>
      <c r="M32" s="160"/>
      <c r="N32" s="160"/>
      <c r="O32" s="160"/>
      <c r="P32" s="160"/>
      <c r="Q32" s="160"/>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row>
    <row r="33" spans="1:49" ht="90" x14ac:dyDescent="0.25">
      <c r="A33" s="5">
        <v>1176</v>
      </c>
      <c r="B33" s="16" t="s">
        <v>293</v>
      </c>
      <c r="C33" s="18" t="s">
        <v>663</v>
      </c>
      <c r="D33" s="2">
        <v>2018</v>
      </c>
      <c r="E33" s="2" t="s">
        <v>35</v>
      </c>
      <c r="F33" s="291" t="s">
        <v>672</v>
      </c>
      <c r="G33" s="199">
        <v>40000</v>
      </c>
      <c r="H33" s="199">
        <v>36923.08</v>
      </c>
      <c r="I33" s="199">
        <v>40000</v>
      </c>
      <c r="J33" s="246">
        <f t="shared" si="1"/>
        <v>0.92307700000000004</v>
      </c>
      <c r="K33" s="199" t="s">
        <v>30</v>
      </c>
      <c r="L33" s="2" t="s">
        <v>959</v>
      </c>
      <c r="M33" s="160"/>
      <c r="N33" s="160"/>
      <c r="O33" s="160"/>
      <c r="P33" s="160"/>
      <c r="Q33" s="160"/>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row>
    <row r="34" spans="1:49" ht="60" x14ac:dyDescent="0.25">
      <c r="A34" s="20">
        <v>1191</v>
      </c>
      <c r="B34" s="2" t="s">
        <v>298</v>
      </c>
      <c r="C34" s="2" t="s">
        <v>673</v>
      </c>
      <c r="D34" s="18">
        <v>2019</v>
      </c>
      <c r="E34" s="18">
        <v>2018</v>
      </c>
      <c r="F34" s="90" t="s">
        <v>675</v>
      </c>
      <c r="G34" s="199">
        <v>108000</v>
      </c>
      <c r="H34" s="199">
        <v>100266.666</v>
      </c>
      <c r="I34" s="199">
        <v>108000</v>
      </c>
      <c r="J34" s="246">
        <f t="shared" si="1"/>
        <v>0.92839505555555557</v>
      </c>
      <c r="K34" s="199" t="s">
        <v>30</v>
      </c>
      <c r="L34" s="2" t="s">
        <v>958</v>
      </c>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row>
    <row r="35" spans="1:49" ht="75" x14ac:dyDescent="0.25">
      <c r="A35" s="5">
        <v>1197</v>
      </c>
      <c r="B35" s="18" t="s">
        <v>395</v>
      </c>
      <c r="C35" s="18" t="s">
        <v>674</v>
      </c>
      <c r="D35" s="2">
        <v>2021</v>
      </c>
      <c r="E35" s="2" t="s">
        <v>68</v>
      </c>
      <c r="F35" s="92" t="s">
        <v>676</v>
      </c>
      <c r="G35" s="199">
        <v>263400</v>
      </c>
      <c r="H35" s="199">
        <v>263400</v>
      </c>
      <c r="I35" s="199">
        <v>274000</v>
      </c>
      <c r="J35" s="246">
        <f t="shared" si="1"/>
        <v>0.96131386861313872</v>
      </c>
      <c r="K35" s="199">
        <v>6729</v>
      </c>
      <c r="L35" s="2" t="s">
        <v>958</v>
      </c>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row>
    <row r="36" spans="1:49" ht="75" x14ac:dyDescent="0.25">
      <c r="A36" s="20">
        <v>1220</v>
      </c>
      <c r="B36" s="2" t="s">
        <v>4</v>
      </c>
      <c r="C36" s="19" t="s">
        <v>677</v>
      </c>
      <c r="D36" s="18">
        <v>2018</v>
      </c>
      <c r="E36" s="18" t="s">
        <v>44</v>
      </c>
      <c r="F36" s="93" t="s">
        <v>680</v>
      </c>
      <c r="G36" s="199">
        <v>30000</v>
      </c>
      <c r="H36" s="199">
        <v>28800</v>
      </c>
      <c r="I36" s="199">
        <v>30000</v>
      </c>
      <c r="J36" s="246">
        <f t="shared" si="1"/>
        <v>0.96</v>
      </c>
      <c r="K36" s="199" t="s">
        <v>30</v>
      </c>
      <c r="L36" s="2" t="s">
        <v>958</v>
      </c>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row>
    <row r="37" spans="1:49" ht="90" x14ac:dyDescent="0.25">
      <c r="A37" s="20">
        <v>1229</v>
      </c>
      <c r="B37" s="2" t="s">
        <v>678</v>
      </c>
      <c r="C37" s="2" t="s">
        <v>679</v>
      </c>
      <c r="D37" s="18">
        <v>2019</v>
      </c>
      <c r="E37" s="18" t="s">
        <v>39</v>
      </c>
      <c r="F37" s="90" t="s">
        <v>681</v>
      </c>
      <c r="G37" s="210">
        <v>40000</v>
      </c>
      <c r="H37" s="210">
        <v>36000</v>
      </c>
      <c r="I37" s="210">
        <v>50000</v>
      </c>
      <c r="J37" s="246">
        <f t="shared" si="1"/>
        <v>0.72</v>
      </c>
      <c r="K37" s="199">
        <v>4500</v>
      </c>
      <c r="L37" s="2" t="s">
        <v>958</v>
      </c>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row>
    <row r="38" spans="1:49" ht="90" x14ac:dyDescent="0.25">
      <c r="A38" s="20">
        <v>1233</v>
      </c>
      <c r="B38" s="2" t="s">
        <v>682</v>
      </c>
      <c r="C38" s="2" t="s">
        <v>683</v>
      </c>
      <c r="D38" s="18">
        <v>2019</v>
      </c>
      <c r="E38" s="18" t="s">
        <v>45</v>
      </c>
      <c r="F38" s="90" t="s">
        <v>686</v>
      </c>
      <c r="G38" s="199">
        <v>333100</v>
      </c>
      <c r="H38" s="199">
        <v>318990</v>
      </c>
      <c r="I38" s="199">
        <v>360000</v>
      </c>
      <c r="J38" s="246">
        <f t="shared" si="1"/>
        <v>0.88608333333333333</v>
      </c>
      <c r="K38" s="199">
        <v>31899</v>
      </c>
      <c r="L38" s="2" t="s">
        <v>958</v>
      </c>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row>
    <row r="39" spans="1:49" ht="60" x14ac:dyDescent="0.25">
      <c r="A39" s="20">
        <v>1238</v>
      </c>
      <c r="B39" s="2" t="s">
        <v>684</v>
      </c>
      <c r="C39" s="2" t="s">
        <v>685</v>
      </c>
      <c r="D39" s="18">
        <v>2019</v>
      </c>
      <c r="E39" s="18">
        <v>2020</v>
      </c>
      <c r="F39" s="90" t="s">
        <v>687</v>
      </c>
      <c r="G39" s="236">
        <v>3544</v>
      </c>
      <c r="H39" s="236">
        <v>3189.6</v>
      </c>
      <c r="I39" s="236">
        <v>3544</v>
      </c>
      <c r="J39" s="256">
        <f t="shared" si="1"/>
        <v>0.9</v>
      </c>
      <c r="K39" s="236" t="s">
        <v>30</v>
      </c>
      <c r="L39" s="2" t="s">
        <v>958</v>
      </c>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row>
    <row r="40" spans="1:49" ht="45" x14ac:dyDescent="0.25">
      <c r="A40" s="75">
        <v>1239</v>
      </c>
      <c r="B40" s="2" t="s">
        <v>684</v>
      </c>
      <c r="C40" s="2" t="s">
        <v>688</v>
      </c>
      <c r="D40" s="18">
        <v>2019</v>
      </c>
      <c r="E40" s="18">
        <v>2019</v>
      </c>
      <c r="F40" s="90" t="s">
        <v>691</v>
      </c>
      <c r="G40" s="199">
        <v>3028</v>
      </c>
      <c r="H40" s="199">
        <v>2725.2</v>
      </c>
      <c r="I40" s="199">
        <v>3028</v>
      </c>
      <c r="J40" s="246">
        <v>0.95</v>
      </c>
      <c r="K40" s="236" t="s">
        <v>30</v>
      </c>
      <c r="L40" s="2" t="s">
        <v>958</v>
      </c>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row>
    <row r="41" spans="1:49" ht="60" x14ac:dyDescent="0.25">
      <c r="A41" s="20">
        <v>1246</v>
      </c>
      <c r="B41" s="2" t="s">
        <v>509</v>
      </c>
      <c r="C41" s="2" t="s">
        <v>689</v>
      </c>
      <c r="D41" s="18">
        <v>2019</v>
      </c>
      <c r="E41" s="18">
        <v>2019</v>
      </c>
      <c r="F41" s="90" t="s">
        <v>692</v>
      </c>
      <c r="G41" s="199">
        <v>5600</v>
      </c>
      <c r="H41" s="199">
        <v>5288.8890000000001</v>
      </c>
      <c r="I41" s="199">
        <v>5600</v>
      </c>
      <c r="J41" s="246">
        <f t="shared" ref="J41:J57" si="2">H41/I41</f>
        <v>0.94444446428571427</v>
      </c>
      <c r="K41" s="236" t="s">
        <v>30</v>
      </c>
      <c r="L41" s="2" t="s">
        <v>958</v>
      </c>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row>
    <row r="42" spans="1:49" ht="45" x14ac:dyDescent="0.25">
      <c r="A42" s="20">
        <v>1247</v>
      </c>
      <c r="B42" s="2" t="s">
        <v>509</v>
      </c>
      <c r="C42" s="2" t="s">
        <v>690</v>
      </c>
      <c r="D42" s="18">
        <v>2019</v>
      </c>
      <c r="E42" s="18">
        <v>2019</v>
      </c>
      <c r="F42" s="90" t="s">
        <v>693</v>
      </c>
      <c r="G42" s="199">
        <v>400</v>
      </c>
      <c r="H42" s="199">
        <v>377.77800000000002</v>
      </c>
      <c r="I42" s="199">
        <v>400</v>
      </c>
      <c r="J42" s="246">
        <f t="shared" si="2"/>
        <v>0.94444500000000009</v>
      </c>
      <c r="K42" s="236" t="s">
        <v>30</v>
      </c>
      <c r="L42" s="2" t="s">
        <v>959</v>
      </c>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row>
    <row r="43" spans="1:49" ht="45" x14ac:dyDescent="0.25">
      <c r="A43" s="20">
        <v>1250</v>
      </c>
      <c r="B43" s="2" t="s">
        <v>694</v>
      </c>
      <c r="C43" s="2" t="s">
        <v>695</v>
      </c>
      <c r="D43" s="18">
        <v>2020</v>
      </c>
      <c r="E43" s="18" t="s">
        <v>43</v>
      </c>
      <c r="F43" s="90" t="s">
        <v>697</v>
      </c>
      <c r="G43" s="199">
        <v>90000</v>
      </c>
      <c r="H43" s="199">
        <v>84000</v>
      </c>
      <c r="I43" s="199">
        <v>90000</v>
      </c>
      <c r="J43" s="246">
        <f t="shared" si="2"/>
        <v>0.93333333333333335</v>
      </c>
      <c r="K43" s="236" t="s">
        <v>30</v>
      </c>
      <c r="L43" s="2" t="s">
        <v>958</v>
      </c>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row>
    <row r="44" spans="1:49" ht="75" x14ac:dyDescent="0.25">
      <c r="A44" s="20">
        <v>1263</v>
      </c>
      <c r="B44" s="18" t="s">
        <v>249</v>
      </c>
      <c r="C44" s="19" t="s">
        <v>696</v>
      </c>
      <c r="D44" s="18">
        <v>2019</v>
      </c>
      <c r="E44" s="18" t="s">
        <v>42</v>
      </c>
      <c r="F44" s="93" t="s">
        <v>698</v>
      </c>
      <c r="G44" s="199">
        <v>31840</v>
      </c>
      <c r="H44" s="199">
        <v>29717.332999999999</v>
      </c>
      <c r="I44" s="199">
        <v>34000</v>
      </c>
      <c r="J44" s="246">
        <f t="shared" si="2"/>
        <v>0.87403920588235295</v>
      </c>
      <c r="K44" s="236" t="s">
        <v>30</v>
      </c>
      <c r="L44" s="2" t="s">
        <v>958</v>
      </c>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row>
    <row r="45" spans="1:49" ht="75" x14ac:dyDescent="0.25">
      <c r="A45" s="5">
        <v>1272</v>
      </c>
      <c r="B45" s="2" t="s">
        <v>23</v>
      </c>
      <c r="C45" s="64" t="s">
        <v>699</v>
      </c>
      <c r="D45" s="76">
        <v>2021</v>
      </c>
      <c r="E45" s="2">
        <v>2020</v>
      </c>
      <c r="F45" s="85" t="s">
        <v>700</v>
      </c>
      <c r="G45" s="202">
        <v>25000</v>
      </c>
      <c r="H45" s="202">
        <v>15439</v>
      </c>
      <c r="I45" s="202">
        <v>25000</v>
      </c>
      <c r="J45" s="246">
        <f t="shared" si="2"/>
        <v>0.61756</v>
      </c>
      <c r="K45" s="236" t="s">
        <v>30</v>
      </c>
      <c r="L45" s="2" t="s">
        <v>958</v>
      </c>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row>
    <row r="46" spans="1:49" ht="135" x14ac:dyDescent="0.25">
      <c r="A46" s="5">
        <v>1275</v>
      </c>
      <c r="B46" s="64" t="s">
        <v>293</v>
      </c>
      <c r="C46" s="65" t="s">
        <v>701</v>
      </c>
      <c r="D46" s="76">
        <v>2021</v>
      </c>
      <c r="E46" s="2">
        <v>2020</v>
      </c>
      <c r="F46" s="90" t="s">
        <v>702</v>
      </c>
      <c r="G46" s="202">
        <v>63340</v>
      </c>
      <c r="H46" s="202">
        <v>61069.722000000002</v>
      </c>
      <c r="I46" s="202">
        <v>76000</v>
      </c>
      <c r="J46" s="246">
        <f t="shared" si="2"/>
        <v>0.80354897368421052</v>
      </c>
      <c r="K46" s="236" t="s">
        <v>30</v>
      </c>
      <c r="L46" s="2" t="s">
        <v>958</v>
      </c>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row>
    <row r="47" spans="1:49" ht="105" x14ac:dyDescent="0.25">
      <c r="A47" s="5">
        <v>1276</v>
      </c>
      <c r="B47" s="64" t="s">
        <v>293</v>
      </c>
      <c r="C47" s="64" t="s">
        <v>703</v>
      </c>
      <c r="D47" s="76">
        <v>2021</v>
      </c>
      <c r="E47" s="2" t="s">
        <v>32</v>
      </c>
      <c r="F47" s="85" t="s">
        <v>704</v>
      </c>
      <c r="G47" s="202">
        <v>25000</v>
      </c>
      <c r="H47" s="202">
        <v>24797.296999999999</v>
      </c>
      <c r="I47" s="202">
        <v>25000</v>
      </c>
      <c r="J47" s="246">
        <f t="shared" si="2"/>
        <v>0.99189187999999995</v>
      </c>
      <c r="K47" s="236">
        <v>992</v>
      </c>
      <c r="L47" s="2" t="s">
        <v>958</v>
      </c>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row>
    <row r="48" spans="1:49" ht="90" x14ac:dyDescent="0.25">
      <c r="A48" s="5">
        <v>1278</v>
      </c>
      <c r="B48" s="70" t="s">
        <v>293</v>
      </c>
      <c r="C48" s="70" t="s">
        <v>705</v>
      </c>
      <c r="D48" s="76">
        <v>2021</v>
      </c>
      <c r="E48" s="5" t="s">
        <v>32</v>
      </c>
      <c r="F48" s="292" t="s">
        <v>706</v>
      </c>
      <c r="G48" s="202">
        <v>16000</v>
      </c>
      <c r="H48" s="202">
        <v>15513.512000000001</v>
      </c>
      <c r="I48" s="202">
        <v>16000</v>
      </c>
      <c r="J48" s="246">
        <f t="shared" si="2"/>
        <v>0.96959450000000003</v>
      </c>
      <c r="K48" s="236" t="s">
        <v>30</v>
      </c>
      <c r="L48" s="2" t="s">
        <v>958</v>
      </c>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row>
    <row r="49" spans="1:49" ht="150" x14ac:dyDescent="0.25">
      <c r="A49" s="5">
        <v>1283</v>
      </c>
      <c r="B49" s="64" t="s">
        <v>97</v>
      </c>
      <c r="C49" s="64" t="s">
        <v>707</v>
      </c>
      <c r="D49" s="76">
        <v>2021</v>
      </c>
      <c r="E49" s="2" t="s">
        <v>98</v>
      </c>
      <c r="F49" s="85" t="s">
        <v>708</v>
      </c>
      <c r="G49" s="202">
        <v>300000</v>
      </c>
      <c r="H49" s="202">
        <v>155000</v>
      </c>
      <c r="I49" s="239">
        <v>960000</v>
      </c>
      <c r="J49" s="246">
        <f t="shared" si="2"/>
        <v>0.16145833333333334</v>
      </c>
      <c r="K49" s="236">
        <v>32292</v>
      </c>
      <c r="L49" s="2" t="s">
        <v>958</v>
      </c>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row>
    <row r="50" spans="1:49" ht="105" x14ac:dyDescent="0.25">
      <c r="A50" s="5">
        <v>1297</v>
      </c>
      <c r="B50" s="64" t="s">
        <v>420</v>
      </c>
      <c r="C50" s="65" t="s">
        <v>709</v>
      </c>
      <c r="D50" s="76">
        <v>2020</v>
      </c>
      <c r="E50" s="2" t="s">
        <v>99</v>
      </c>
      <c r="F50" s="92" t="s">
        <v>710</v>
      </c>
      <c r="G50" s="202">
        <v>59225</v>
      </c>
      <c r="H50" s="202">
        <v>57250.834999999999</v>
      </c>
      <c r="I50" s="202">
        <v>613000</v>
      </c>
      <c r="J50" s="246">
        <f t="shared" si="2"/>
        <v>9.3394510603588901E-2</v>
      </c>
      <c r="K50" s="236" t="s">
        <v>30</v>
      </c>
      <c r="L50" s="2" t="s">
        <v>958</v>
      </c>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row>
    <row r="51" spans="1:49" ht="90" x14ac:dyDescent="0.25">
      <c r="A51" s="5">
        <v>1303</v>
      </c>
      <c r="B51" s="64" t="s">
        <v>298</v>
      </c>
      <c r="C51" s="64" t="s">
        <v>711</v>
      </c>
      <c r="D51" s="76">
        <v>2021</v>
      </c>
      <c r="E51" s="2" t="s">
        <v>100</v>
      </c>
      <c r="F51" s="85" t="s">
        <v>712</v>
      </c>
      <c r="G51" s="202">
        <v>135000</v>
      </c>
      <c r="H51" s="202">
        <v>135000</v>
      </c>
      <c r="I51" s="202">
        <v>325000</v>
      </c>
      <c r="J51" s="246">
        <f t="shared" si="2"/>
        <v>0.41538461538461541</v>
      </c>
      <c r="K51" s="236" t="s">
        <v>30</v>
      </c>
      <c r="L51" s="2" t="s">
        <v>958</v>
      </c>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row>
    <row r="52" spans="1:49" ht="90" x14ac:dyDescent="0.25">
      <c r="A52" s="5">
        <v>1305</v>
      </c>
      <c r="B52" s="64" t="s">
        <v>431</v>
      </c>
      <c r="C52" s="65" t="s">
        <v>713</v>
      </c>
      <c r="D52" s="76">
        <v>2020</v>
      </c>
      <c r="E52" s="2" t="s">
        <v>31</v>
      </c>
      <c r="F52" s="85" t="s">
        <v>714</v>
      </c>
      <c r="G52" s="202">
        <v>5400</v>
      </c>
      <c r="H52" s="202">
        <v>5184</v>
      </c>
      <c r="I52" s="202">
        <v>36000</v>
      </c>
      <c r="J52" s="246">
        <f t="shared" si="2"/>
        <v>0.14399999999999999</v>
      </c>
      <c r="K52" s="236" t="s">
        <v>30</v>
      </c>
      <c r="L52" s="2" t="s">
        <v>958</v>
      </c>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row>
    <row r="53" spans="1:49" ht="75" x14ac:dyDescent="0.25">
      <c r="A53" s="5">
        <v>1306</v>
      </c>
      <c r="B53" s="64" t="s">
        <v>431</v>
      </c>
      <c r="C53" s="64" t="s">
        <v>715</v>
      </c>
      <c r="D53" s="76">
        <v>2020</v>
      </c>
      <c r="E53" s="2" t="s">
        <v>88</v>
      </c>
      <c r="F53" s="93" t="s">
        <v>717</v>
      </c>
      <c r="G53" s="202">
        <v>2000</v>
      </c>
      <c r="H53" s="202">
        <v>1920</v>
      </c>
      <c r="I53" s="204">
        <v>35000</v>
      </c>
      <c r="J53" s="246">
        <f t="shared" si="2"/>
        <v>5.4857142857142854E-2</v>
      </c>
      <c r="K53" s="258" t="s">
        <v>30</v>
      </c>
      <c r="L53" s="2" t="s">
        <v>958</v>
      </c>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row>
    <row r="54" spans="1:49" ht="90" x14ac:dyDescent="0.25">
      <c r="A54" s="5">
        <v>1310</v>
      </c>
      <c r="B54" s="64" t="s">
        <v>682</v>
      </c>
      <c r="C54" s="64" t="s">
        <v>716</v>
      </c>
      <c r="D54" s="76">
        <v>2020</v>
      </c>
      <c r="E54" s="2" t="s">
        <v>101</v>
      </c>
      <c r="F54" s="85" t="s">
        <v>718</v>
      </c>
      <c r="G54" s="202">
        <v>86700</v>
      </c>
      <c r="H54" s="202">
        <v>83810</v>
      </c>
      <c r="I54" s="202">
        <v>95000</v>
      </c>
      <c r="J54" s="246">
        <f t="shared" si="2"/>
        <v>0.88221052631578945</v>
      </c>
      <c r="K54" s="258" t="s">
        <v>30</v>
      </c>
      <c r="L54" s="2" t="s">
        <v>958</v>
      </c>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row>
    <row r="55" spans="1:49" ht="120" x14ac:dyDescent="0.25">
      <c r="A55" s="5">
        <v>1311</v>
      </c>
      <c r="B55" s="64" t="s">
        <v>249</v>
      </c>
      <c r="C55" s="64" t="s">
        <v>719</v>
      </c>
      <c r="D55" s="76">
        <v>2021</v>
      </c>
      <c r="E55" s="2" t="s">
        <v>43</v>
      </c>
      <c r="F55" s="85" t="s">
        <v>720</v>
      </c>
      <c r="G55" s="202">
        <v>38920</v>
      </c>
      <c r="H55" s="202">
        <v>37920</v>
      </c>
      <c r="I55" s="202">
        <v>45000</v>
      </c>
      <c r="J55" s="246">
        <f t="shared" si="2"/>
        <v>0.84266666666666667</v>
      </c>
      <c r="K55" s="258" t="s">
        <v>30</v>
      </c>
      <c r="L55" s="2" t="s">
        <v>958</v>
      </c>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row>
    <row r="56" spans="1:49" ht="60" x14ac:dyDescent="0.25">
      <c r="A56" s="5">
        <v>1333</v>
      </c>
      <c r="B56" s="70" t="s">
        <v>762</v>
      </c>
      <c r="C56" s="64" t="s">
        <v>777</v>
      </c>
      <c r="D56" s="84">
        <v>2021</v>
      </c>
      <c r="E56" s="83" t="s">
        <v>778</v>
      </c>
      <c r="F56" s="90" t="s">
        <v>909</v>
      </c>
      <c r="G56" s="241">
        <v>15000</v>
      </c>
      <c r="H56" s="241">
        <v>14749.999</v>
      </c>
      <c r="I56" s="241">
        <v>35000</v>
      </c>
      <c r="J56" s="242">
        <f t="shared" si="2"/>
        <v>0.42142854285714287</v>
      </c>
      <c r="K56" s="258" t="s">
        <v>30</v>
      </c>
      <c r="L56" s="2" t="s">
        <v>958</v>
      </c>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row>
    <row r="57" spans="1:49" ht="45" x14ac:dyDescent="0.25">
      <c r="A57" s="82">
        <v>1335</v>
      </c>
      <c r="B57" s="64" t="s">
        <v>776</v>
      </c>
      <c r="C57" s="64" t="s">
        <v>779</v>
      </c>
      <c r="D57" s="84">
        <v>2021</v>
      </c>
      <c r="E57" s="83" t="s">
        <v>32</v>
      </c>
      <c r="F57" s="90" t="s">
        <v>911</v>
      </c>
      <c r="G57" s="241">
        <v>33000</v>
      </c>
      <c r="H57" s="241">
        <v>32175</v>
      </c>
      <c r="I57" s="241">
        <v>33000</v>
      </c>
      <c r="J57" s="242">
        <f t="shared" si="2"/>
        <v>0.97499999999999998</v>
      </c>
      <c r="K57" s="259" t="s">
        <v>30</v>
      </c>
      <c r="L57" s="2" t="s">
        <v>958</v>
      </c>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row>
    <row r="58" spans="1:49" ht="45" x14ac:dyDescent="0.25">
      <c r="A58" s="82">
        <v>1336</v>
      </c>
      <c r="B58" s="64" t="s">
        <v>776</v>
      </c>
      <c r="C58" s="64" t="s">
        <v>780</v>
      </c>
      <c r="D58" s="84">
        <v>2021</v>
      </c>
      <c r="E58" s="83" t="s">
        <v>94</v>
      </c>
      <c r="F58" s="90" t="s">
        <v>910</v>
      </c>
      <c r="G58" s="241">
        <v>137000</v>
      </c>
      <c r="H58" s="260">
        <v>135097.22</v>
      </c>
      <c r="I58" s="241">
        <v>330000</v>
      </c>
      <c r="J58" s="242">
        <f t="shared" ref="J58:J70" si="3">H58/I58</f>
        <v>0.40938551515151517</v>
      </c>
      <c r="K58" s="259" t="s">
        <v>30</v>
      </c>
      <c r="L58" s="2" t="s">
        <v>958</v>
      </c>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row>
    <row r="59" spans="1:49" ht="60" x14ac:dyDescent="0.25">
      <c r="A59" s="82">
        <v>1340</v>
      </c>
      <c r="B59" s="64" t="s">
        <v>765</v>
      </c>
      <c r="C59" s="64" t="s">
        <v>781</v>
      </c>
      <c r="D59" s="84">
        <v>2021</v>
      </c>
      <c r="E59" s="83" t="s">
        <v>32</v>
      </c>
      <c r="F59" s="90" t="s">
        <v>915</v>
      </c>
      <c r="G59" s="261">
        <v>200</v>
      </c>
      <c r="H59" s="260">
        <v>196.667</v>
      </c>
      <c r="I59" s="241">
        <v>200</v>
      </c>
      <c r="J59" s="242">
        <f t="shared" si="3"/>
        <v>0.98333499999999996</v>
      </c>
      <c r="K59" s="259" t="s">
        <v>30</v>
      </c>
      <c r="L59" s="2" t="s">
        <v>958</v>
      </c>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row>
    <row r="60" spans="1:49" ht="60" x14ac:dyDescent="0.25">
      <c r="A60" s="83">
        <v>1343</v>
      </c>
      <c r="B60" s="64" t="s">
        <v>765</v>
      </c>
      <c r="C60" s="64" t="s">
        <v>781</v>
      </c>
      <c r="D60" s="84">
        <v>2021</v>
      </c>
      <c r="E60" s="83" t="s">
        <v>32</v>
      </c>
      <c r="F60" s="90" t="s">
        <v>915</v>
      </c>
      <c r="G60" s="241">
        <v>2465.1999999999998</v>
      </c>
      <c r="H60" s="241">
        <v>2424.1129999999998</v>
      </c>
      <c r="I60" s="241">
        <v>4780.7</v>
      </c>
      <c r="J60" s="242">
        <f t="shared" si="3"/>
        <v>0.50706235488526785</v>
      </c>
      <c r="K60" s="259" t="s">
        <v>30</v>
      </c>
      <c r="L60" s="2" t="s">
        <v>958</v>
      </c>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row>
    <row r="61" spans="1:49" ht="60" x14ac:dyDescent="0.25">
      <c r="A61" s="83">
        <v>1344</v>
      </c>
      <c r="B61" s="64" t="s">
        <v>765</v>
      </c>
      <c r="C61" s="64" t="s">
        <v>781</v>
      </c>
      <c r="D61" s="84">
        <v>2021</v>
      </c>
      <c r="E61" s="83" t="s">
        <v>31</v>
      </c>
      <c r="F61" s="90" t="s">
        <v>915</v>
      </c>
      <c r="G61" s="262">
        <v>853.6</v>
      </c>
      <c r="H61" s="241">
        <v>839.37300000000005</v>
      </c>
      <c r="I61" s="241">
        <v>1719.2</v>
      </c>
      <c r="J61" s="242">
        <f t="shared" si="3"/>
        <v>0.48823464402047467</v>
      </c>
      <c r="K61" s="259" t="s">
        <v>30</v>
      </c>
      <c r="L61" s="2" t="s">
        <v>958</v>
      </c>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row>
    <row r="62" spans="1:49" ht="75" x14ac:dyDescent="0.25">
      <c r="A62" s="83">
        <v>1353</v>
      </c>
      <c r="B62" s="64" t="s">
        <v>221</v>
      </c>
      <c r="C62" s="64" t="s">
        <v>782</v>
      </c>
      <c r="D62" s="84">
        <v>2021</v>
      </c>
      <c r="E62" s="83">
        <v>2021</v>
      </c>
      <c r="F62" s="90" t="s">
        <v>912</v>
      </c>
      <c r="G62" s="241">
        <v>3830</v>
      </c>
      <c r="H62" s="241">
        <v>3830</v>
      </c>
      <c r="I62" s="241">
        <v>52037.5</v>
      </c>
      <c r="J62" s="242">
        <f t="shared" si="3"/>
        <v>7.3600768676435266E-2</v>
      </c>
      <c r="K62" s="259" t="s">
        <v>30</v>
      </c>
      <c r="L62" s="2" t="s">
        <v>958</v>
      </c>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row>
    <row r="63" spans="1:49" ht="90" x14ac:dyDescent="0.25">
      <c r="A63" s="83">
        <v>1379</v>
      </c>
      <c r="B63" s="2" t="s">
        <v>25</v>
      </c>
      <c r="C63" s="2" t="s">
        <v>783</v>
      </c>
      <c r="D63" s="84">
        <v>2021</v>
      </c>
      <c r="E63" s="83" t="s">
        <v>67</v>
      </c>
      <c r="F63" s="90" t="s">
        <v>913</v>
      </c>
      <c r="G63" s="241">
        <v>20000</v>
      </c>
      <c r="H63" s="241">
        <v>20000</v>
      </c>
      <c r="I63" s="241">
        <v>107000</v>
      </c>
      <c r="J63" s="242">
        <f t="shared" si="3"/>
        <v>0.18691588785046728</v>
      </c>
      <c r="K63" s="263">
        <v>18692</v>
      </c>
      <c r="L63" s="2" t="s">
        <v>958</v>
      </c>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row>
    <row r="64" spans="1:49" ht="60" x14ac:dyDescent="0.25">
      <c r="A64" s="83">
        <v>1381</v>
      </c>
      <c r="B64" s="2" t="s">
        <v>733</v>
      </c>
      <c r="C64" s="2" t="s">
        <v>784</v>
      </c>
      <c r="D64" s="84">
        <v>2021</v>
      </c>
      <c r="E64" s="83" t="s">
        <v>88</v>
      </c>
      <c r="F64" s="90" t="s">
        <v>914</v>
      </c>
      <c r="G64" s="241">
        <v>1400</v>
      </c>
      <c r="H64" s="241">
        <v>1400</v>
      </c>
      <c r="I64" s="241">
        <v>7700</v>
      </c>
      <c r="J64" s="242">
        <f t="shared" si="3"/>
        <v>0.18181818181818182</v>
      </c>
      <c r="K64" s="259" t="s">
        <v>30</v>
      </c>
      <c r="L64" s="2" t="s">
        <v>958</v>
      </c>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row>
    <row r="65" spans="1:49" ht="46.5" customHeight="1" x14ac:dyDescent="0.25">
      <c r="A65" s="83">
        <v>1388</v>
      </c>
      <c r="B65" s="2" t="s">
        <v>293</v>
      </c>
      <c r="C65" s="2" t="s">
        <v>785</v>
      </c>
      <c r="D65" s="84">
        <v>2021</v>
      </c>
      <c r="E65" s="83">
        <v>2021</v>
      </c>
      <c r="F65" s="90" t="s">
        <v>917</v>
      </c>
      <c r="G65" s="241">
        <v>4100</v>
      </c>
      <c r="H65" s="241">
        <v>4100</v>
      </c>
      <c r="I65" s="241">
        <v>11400</v>
      </c>
      <c r="J65" s="242">
        <f t="shared" si="3"/>
        <v>0.35964912280701755</v>
      </c>
      <c r="K65" s="259" t="s">
        <v>30</v>
      </c>
      <c r="L65" s="2" t="s">
        <v>958</v>
      </c>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row>
    <row r="66" spans="1:49" ht="105" x14ac:dyDescent="0.25">
      <c r="A66" s="83">
        <v>1389</v>
      </c>
      <c r="B66" s="2" t="s">
        <v>293</v>
      </c>
      <c r="C66" s="2" t="s">
        <v>786</v>
      </c>
      <c r="D66" s="84">
        <v>2021</v>
      </c>
      <c r="E66" s="83" t="s">
        <v>88</v>
      </c>
      <c r="F66" s="90" t="s">
        <v>918</v>
      </c>
      <c r="G66" s="241">
        <v>2000</v>
      </c>
      <c r="H66" s="241">
        <v>2000</v>
      </c>
      <c r="I66" s="241">
        <v>29000</v>
      </c>
      <c r="J66" s="242">
        <f t="shared" si="3"/>
        <v>6.8965517241379309E-2</v>
      </c>
      <c r="K66" s="259" t="s">
        <v>30</v>
      </c>
      <c r="L66" s="2" t="s">
        <v>958</v>
      </c>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row>
    <row r="67" spans="1:49" ht="90" x14ac:dyDescent="0.25">
      <c r="A67" s="83">
        <v>1390</v>
      </c>
      <c r="B67" s="2" t="s">
        <v>293</v>
      </c>
      <c r="C67" s="2" t="s">
        <v>787</v>
      </c>
      <c r="D67" s="84">
        <v>2021</v>
      </c>
      <c r="E67" s="83" t="s">
        <v>102</v>
      </c>
      <c r="F67" s="90" t="s">
        <v>916</v>
      </c>
      <c r="G67" s="241">
        <v>2000</v>
      </c>
      <c r="H67" s="241">
        <v>2000</v>
      </c>
      <c r="I67" s="241">
        <v>32000</v>
      </c>
      <c r="J67" s="242">
        <f t="shared" si="3"/>
        <v>6.25E-2</v>
      </c>
      <c r="K67" s="259" t="s">
        <v>30</v>
      </c>
      <c r="L67" s="2" t="s">
        <v>958</v>
      </c>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row>
    <row r="68" spans="1:49" ht="35.25" customHeight="1" x14ac:dyDescent="0.25">
      <c r="A68" s="83">
        <v>1391</v>
      </c>
      <c r="B68" s="2" t="s">
        <v>293</v>
      </c>
      <c r="C68" s="2" t="s">
        <v>788</v>
      </c>
      <c r="D68" s="84">
        <v>2021</v>
      </c>
      <c r="E68" s="83" t="s">
        <v>88</v>
      </c>
      <c r="F68" s="90" t="s">
        <v>919</v>
      </c>
      <c r="G68" s="261">
        <v>500</v>
      </c>
      <c r="H68" s="241">
        <v>500</v>
      </c>
      <c r="I68" s="241">
        <v>25000</v>
      </c>
      <c r="J68" s="242">
        <f t="shared" si="3"/>
        <v>0.02</v>
      </c>
      <c r="K68" s="259" t="s">
        <v>30</v>
      </c>
      <c r="L68" s="2" t="s">
        <v>958</v>
      </c>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row>
    <row r="69" spans="1:49" ht="60" x14ac:dyDescent="0.25">
      <c r="A69" s="83">
        <v>1392</v>
      </c>
      <c r="B69" s="2" t="s">
        <v>293</v>
      </c>
      <c r="C69" s="68" t="s">
        <v>789</v>
      </c>
      <c r="D69" s="84">
        <v>2021</v>
      </c>
      <c r="E69" s="83" t="s">
        <v>790</v>
      </c>
      <c r="F69" s="90" t="s">
        <v>920</v>
      </c>
      <c r="G69" s="241">
        <v>5400</v>
      </c>
      <c r="H69" s="241">
        <v>5400</v>
      </c>
      <c r="I69" s="241">
        <v>22800</v>
      </c>
      <c r="J69" s="242">
        <f t="shared" si="3"/>
        <v>0.23684210526315788</v>
      </c>
      <c r="K69" s="259" t="s">
        <v>30</v>
      </c>
      <c r="L69" s="2" t="s">
        <v>958</v>
      </c>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row>
    <row r="70" spans="1:49" ht="61.5" customHeight="1" x14ac:dyDescent="0.25">
      <c r="A70" s="83">
        <v>1393</v>
      </c>
      <c r="B70" s="2" t="s">
        <v>293</v>
      </c>
      <c r="C70" s="2" t="s">
        <v>791</v>
      </c>
      <c r="D70" s="84">
        <v>2021</v>
      </c>
      <c r="E70" s="83" t="s">
        <v>792</v>
      </c>
      <c r="F70" s="90" t="s">
        <v>921</v>
      </c>
      <c r="G70" s="241">
        <v>3000</v>
      </c>
      <c r="H70" s="241">
        <v>3000</v>
      </c>
      <c r="I70" s="241">
        <v>70000</v>
      </c>
      <c r="J70" s="242">
        <f t="shared" si="3"/>
        <v>4.2857142857142858E-2</v>
      </c>
      <c r="K70" s="259" t="s">
        <v>30</v>
      </c>
      <c r="L70" s="2" t="s">
        <v>958</v>
      </c>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row>
    <row r="71" spans="1:49" x14ac:dyDescent="0.25">
      <c r="A71" s="161"/>
      <c r="B71" s="173"/>
      <c r="C71" s="173"/>
      <c r="D71" s="174"/>
      <c r="E71" s="164"/>
      <c r="F71" s="290"/>
      <c r="G71" s="164"/>
      <c r="H71" s="165"/>
      <c r="I71" s="165"/>
      <c r="J71" s="166"/>
      <c r="K71" s="166"/>
      <c r="L71" s="161"/>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row>
    <row r="72" spans="1:49" x14ac:dyDescent="0.25">
      <c r="A72" s="117"/>
      <c r="B72" s="160"/>
      <c r="C72" s="160"/>
      <c r="D72" s="171"/>
      <c r="E72" s="106"/>
      <c r="F72" s="172"/>
      <c r="G72" s="106"/>
      <c r="H72" s="167"/>
      <c r="I72" s="167"/>
      <c r="J72" s="127"/>
      <c r="K72" s="127"/>
      <c r="L72" s="117"/>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row>
    <row r="73" spans="1:49" x14ac:dyDescent="0.25">
      <c r="A73" s="117"/>
      <c r="B73" s="160"/>
      <c r="C73" s="160"/>
      <c r="D73" s="171"/>
      <c r="E73" s="106"/>
      <c r="F73" s="172"/>
      <c r="G73" s="106"/>
      <c r="H73" s="167"/>
      <c r="I73" s="167"/>
      <c r="J73" s="127"/>
      <c r="K73" s="127"/>
      <c r="L73" s="117"/>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row>
    <row r="74" spans="1:49" x14ac:dyDescent="0.25">
      <c r="A74" s="117"/>
      <c r="B74" s="160"/>
      <c r="C74" s="160"/>
      <c r="D74" s="171"/>
      <c r="E74" s="106"/>
      <c r="F74" s="172"/>
      <c r="G74" s="106"/>
      <c r="H74" s="167"/>
      <c r="I74" s="167"/>
      <c r="J74" s="127"/>
      <c r="K74" s="127"/>
      <c r="L74" s="117"/>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row>
    <row r="75" spans="1:49" x14ac:dyDescent="0.25">
      <c r="A75" s="117"/>
      <c r="B75" s="160"/>
      <c r="C75" s="160"/>
      <c r="D75" s="171"/>
      <c r="E75" s="106"/>
      <c r="F75" s="172"/>
      <c r="G75" s="106"/>
      <c r="H75" s="167"/>
      <c r="I75" s="167"/>
      <c r="J75" s="127"/>
      <c r="K75" s="127"/>
      <c r="L75" s="117"/>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row>
    <row r="76" spans="1:49" x14ac:dyDescent="0.25">
      <c r="A76" s="117"/>
      <c r="B76" s="160"/>
      <c r="C76" s="160"/>
      <c r="D76" s="171"/>
      <c r="E76" s="106"/>
      <c r="F76" s="172"/>
      <c r="G76" s="106"/>
      <c r="H76" s="167"/>
      <c r="I76" s="167"/>
      <c r="J76" s="127"/>
      <c r="K76" s="127"/>
      <c r="L76" s="117"/>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row>
    <row r="77" spans="1:49" x14ac:dyDescent="0.25">
      <c r="A77" s="117"/>
      <c r="B77" s="160"/>
      <c r="C77" s="160"/>
      <c r="D77" s="171"/>
      <c r="E77" s="106"/>
      <c r="F77" s="172"/>
      <c r="G77" s="106"/>
      <c r="H77" s="167"/>
      <c r="I77" s="167"/>
      <c r="J77" s="127"/>
      <c r="K77" s="127"/>
      <c r="L77" s="117"/>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row>
    <row r="78" spans="1:49" x14ac:dyDescent="0.25">
      <c r="A78" s="117"/>
      <c r="B78" s="160"/>
      <c r="C78" s="160"/>
      <c r="D78" s="171"/>
      <c r="E78" s="106"/>
      <c r="F78" s="172"/>
      <c r="G78" s="106"/>
      <c r="H78" s="167"/>
      <c r="I78" s="167"/>
      <c r="J78" s="127"/>
      <c r="K78" s="127"/>
      <c r="L78" s="117"/>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row>
    <row r="79" spans="1:49" x14ac:dyDescent="0.25">
      <c r="A79" s="117"/>
      <c r="B79" s="160"/>
      <c r="C79" s="160"/>
      <c r="D79" s="171"/>
      <c r="E79" s="106"/>
      <c r="F79" s="172"/>
      <c r="G79" s="106"/>
      <c r="H79" s="167"/>
      <c r="I79" s="167"/>
      <c r="J79" s="127"/>
      <c r="K79" s="127"/>
      <c r="L79" s="117"/>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row>
    <row r="80" spans="1:49" x14ac:dyDescent="0.25">
      <c r="A80" s="117"/>
      <c r="B80" s="160"/>
      <c r="C80" s="160"/>
      <c r="D80" s="171"/>
      <c r="E80" s="106"/>
      <c r="F80" s="172"/>
      <c r="G80" s="106"/>
      <c r="H80" s="167"/>
      <c r="I80" s="167"/>
      <c r="J80" s="127"/>
      <c r="K80" s="127"/>
      <c r="L80" s="117"/>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row>
    <row r="81" spans="1:49" x14ac:dyDescent="0.25">
      <c r="A81" s="117"/>
      <c r="B81" s="160"/>
      <c r="C81" s="160"/>
      <c r="D81" s="171"/>
      <c r="E81" s="106"/>
      <c r="F81" s="172"/>
      <c r="G81" s="106"/>
      <c r="H81" s="167"/>
      <c r="I81" s="167"/>
      <c r="J81" s="127"/>
      <c r="K81" s="127"/>
      <c r="L81" s="117"/>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row>
    <row r="82" spans="1:49" x14ac:dyDescent="0.25">
      <c r="A82" s="117"/>
      <c r="B82" s="160"/>
      <c r="C82" s="160"/>
      <c r="D82" s="171"/>
      <c r="E82" s="106"/>
      <c r="F82" s="172"/>
      <c r="G82" s="106"/>
      <c r="H82" s="167"/>
      <c r="I82" s="167"/>
      <c r="J82" s="127"/>
      <c r="K82" s="127"/>
      <c r="L82" s="117"/>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row>
    <row r="83" spans="1:49" x14ac:dyDescent="0.25">
      <c r="A83" s="117"/>
      <c r="B83" s="160"/>
      <c r="C83" s="160"/>
      <c r="D83" s="171"/>
      <c r="E83" s="106"/>
      <c r="F83" s="172"/>
      <c r="G83" s="106"/>
      <c r="H83" s="167"/>
      <c r="I83" s="167"/>
      <c r="J83" s="127"/>
      <c r="K83" s="127"/>
      <c r="L83" s="117"/>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row>
    <row r="84" spans="1:49" x14ac:dyDescent="0.25">
      <c r="A84" s="117"/>
      <c r="B84" s="160"/>
      <c r="C84" s="160"/>
      <c r="D84" s="171"/>
      <c r="E84" s="106"/>
      <c r="F84" s="172"/>
      <c r="G84" s="106"/>
      <c r="H84" s="167"/>
      <c r="I84" s="167"/>
      <c r="J84" s="127"/>
      <c r="K84" s="127"/>
      <c r="L84" s="117"/>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row>
    <row r="85" spans="1:49" x14ac:dyDescent="0.25">
      <c r="A85" s="117"/>
      <c r="B85" s="160"/>
      <c r="C85" s="160"/>
      <c r="D85" s="171"/>
      <c r="E85" s="106"/>
      <c r="F85" s="172"/>
      <c r="G85" s="106"/>
      <c r="H85" s="167"/>
      <c r="I85" s="167"/>
      <c r="J85" s="127"/>
      <c r="K85" s="127"/>
      <c r="L85" s="117"/>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row>
    <row r="86" spans="1:49" x14ac:dyDescent="0.25">
      <c r="A86" s="117"/>
      <c r="B86" s="160"/>
      <c r="C86" s="160"/>
      <c r="D86" s="171"/>
      <c r="E86" s="106"/>
      <c r="F86" s="172"/>
      <c r="G86" s="106"/>
      <c r="H86" s="167"/>
      <c r="I86" s="167"/>
      <c r="J86" s="127"/>
      <c r="K86" s="127"/>
      <c r="L86" s="117"/>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row>
    <row r="87" spans="1:49" x14ac:dyDescent="0.25">
      <c r="A87" s="117"/>
      <c r="B87" s="160"/>
      <c r="C87" s="160"/>
      <c r="D87" s="171"/>
      <c r="E87" s="106"/>
      <c r="F87" s="172"/>
      <c r="G87" s="106"/>
      <c r="H87" s="167"/>
      <c r="I87" s="167"/>
      <c r="J87" s="127"/>
      <c r="K87" s="127"/>
      <c r="L87" s="117"/>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row>
    <row r="88" spans="1:49" x14ac:dyDescent="0.25">
      <c r="A88" s="117"/>
      <c r="B88" s="160"/>
      <c r="C88" s="160"/>
      <c r="D88" s="171"/>
      <c r="E88" s="106"/>
      <c r="F88" s="172"/>
      <c r="G88" s="106"/>
      <c r="H88" s="167"/>
      <c r="I88" s="167"/>
      <c r="J88" s="127"/>
      <c r="K88" s="127"/>
      <c r="L88" s="117"/>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row>
    <row r="89" spans="1:49" x14ac:dyDescent="0.25">
      <c r="A89" s="117"/>
      <c r="B89" s="160"/>
      <c r="C89" s="160"/>
      <c r="D89" s="171"/>
      <c r="E89" s="106"/>
      <c r="F89" s="172"/>
      <c r="G89" s="106"/>
      <c r="H89" s="167"/>
      <c r="I89" s="167"/>
      <c r="J89" s="127"/>
      <c r="K89" s="127"/>
      <c r="L89" s="117"/>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row>
    <row r="90" spans="1:49" x14ac:dyDescent="0.25">
      <c r="A90" s="117"/>
      <c r="B90" s="160"/>
      <c r="C90" s="160"/>
      <c r="D90" s="171"/>
      <c r="E90" s="106"/>
      <c r="F90" s="172"/>
      <c r="G90" s="106"/>
      <c r="H90" s="167"/>
      <c r="I90" s="167"/>
      <c r="J90" s="127"/>
      <c r="K90" s="127"/>
      <c r="L90" s="117"/>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row>
    <row r="91" spans="1:49" x14ac:dyDescent="0.25">
      <c r="A91" s="117"/>
      <c r="B91" s="160"/>
      <c r="C91" s="160"/>
      <c r="D91" s="171"/>
      <c r="E91" s="106"/>
      <c r="F91" s="172"/>
      <c r="G91" s="106"/>
      <c r="H91" s="167"/>
      <c r="I91" s="167"/>
      <c r="J91" s="127"/>
      <c r="K91" s="127"/>
      <c r="L91" s="117"/>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row>
    <row r="92" spans="1:49" x14ac:dyDescent="0.25">
      <c r="A92" s="117"/>
      <c r="B92" s="160"/>
      <c r="C92" s="160"/>
      <c r="D92" s="171"/>
      <c r="E92" s="106"/>
      <c r="F92" s="172"/>
      <c r="G92" s="106"/>
      <c r="H92" s="167"/>
      <c r="I92" s="167"/>
      <c r="J92" s="127"/>
      <c r="K92" s="127"/>
      <c r="L92" s="117"/>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row>
    <row r="93" spans="1:49" x14ac:dyDescent="0.25">
      <c r="A93" s="117"/>
      <c r="B93" s="160"/>
      <c r="C93" s="160"/>
      <c r="D93" s="171"/>
      <c r="E93" s="106"/>
      <c r="F93" s="172"/>
      <c r="G93" s="106"/>
      <c r="H93" s="167"/>
      <c r="I93" s="167"/>
      <c r="J93" s="127"/>
      <c r="K93" s="127"/>
      <c r="L93" s="117"/>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row>
    <row r="94" spans="1:49" x14ac:dyDescent="0.25">
      <c r="A94" s="117"/>
      <c r="B94" s="160"/>
      <c r="C94" s="160"/>
      <c r="D94" s="171"/>
      <c r="E94" s="106"/>
      <c r="F94" s="172"/>
      <c r="G94" s="106"/>
      <c r="H94" s="167"/>
      <c r="I94" s="167"/>
      <c r="J94" s="127"/>
      <c r="K94" s="127"/>
      <c r="L94" s="117"/>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row>
    <row r="95" spans="1:49" x14ac:dyDescent="0.25">
      <c r="A95" s="117"/>
      <c r="B95" s="160"/>
      <c r="C95" s="160"/>
      <c r="D95" s="171"/>
      <c r="E95" s="106"/>
      <c r="F95" s="172"/>
      <c r="G95" s="106"/>
      <c r="H95" s="167"/>
      <c r="I95" s="167"/>
      <c r="J95" s="127"/>
      <c r="K95" s="127"/>
      <c r="L95" s="117"/>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row>
    <row r="96" spans="1:49" x14ac:dyDescent="0.25">
      <c r="A96" s="117"/>
      <c r="B96" s="160"/>
      <c r="C96" s="160"/>
      <c r="D96" s="171"/>
      <c r="E96" s="106"/>
      <c r="F96" s="172"/>
      <c r="G96" s="106"/>
      <c r="H96" s="167"/>
      <c r="I96" s="167"/>
      <c r="J96" s="127"/>
      <c r="K96" s="127"/>
      <c r="L96" s="117"/>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row>
    <row r="97" spans="1:49" x14ac:dyDescent="0.25">
      <c r="A97" s="117"/>
      <c r="B97" s="160"/>
      <c r="C97" s="160"/>
      <c r="D97" s="171"/>
      <c r="E97" s="106"/>
      <c r="F97" s="172"/>
      <c r="G97" s="106"/>
      <c r="H97" s="167"/>
      <c r="I97" s="167"/>
      <c r="J97" s="127"/>
      <c r="K97" s="127"/>
      <c r="L97" s="117"/>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row>
    <row r="98" spans="1:49" x14ac:dyDescent="0.25">
      <c r="A98" s="117"/>
      <c r="B98" s="160"/>
      <c r="C98" s="160"/>
      <c r="D98" s="171"/>
      <c r="E98" s="106"/>
      <c r="F98" s="172"/>
      <c r="G98" s="106"/>
      <c r="H98" s="167"/>
      <c r="I98" s="167"/>
      <c r="J98" s="127"/>
      <c r="K98" s="127"/>
      <c r="L98" s="117"/>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row>
    <row r="99" spans="1:49" x14ac:dyDescent="0.25">
      <c r="A99" s="117"/>
      <c r="B99" s="160"/>
      <c r="C99" s="160"/>
      <c r="D99" s="171"/>
      <c r="E99" s="106"/>
      <c r="F99" s="172"/>
      <c r="G99" s="106"/>
      <c r="H99" s="167"/>
      <c r="I99" s="167"/>
      <c r="J99" s="127"/>
      <c r="K99" s="127"/>
      <c r="L99" s="117"/>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row>
    <row r="100" spans="1:49" x14ac:dyDescent="0.25">
      <c r="A100" s="117"/>
      <c r="B100" s="160"/>
      <c r="C100" s="160"/>
      <c r="D100" s="171"/>
      <c r="E100" s="106"/>
      <c r="F100" s="172"/>
      <c r="G100" s="106"/>
      <c r="H100" s="167"/>
      <c r="I100" s="167"/>
      <c r="J100" s="127"/>
      <c r="K100" s="127"/>
      <c r="L100" s="117"/>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row>
    <row r="101" spans="1:49" x14ac:dyDescent="0.25">
      <c r="A101" s="117"/>
      <c r="B101" s="160"/>
      <c r="C101" s="160"/>
      <c r="D101" s="171"/>
      <c r="E101" s="106"/>
      <c r="F101" s="172"/>
      <c r="G101" s="106"/>
      <c r="H101" s="167"/>
      <c r="I101" s="167"/>
      <c r="J101" s="127"/>
      <c r="K101" s="127"/>
      <c r="L101" s="117"/>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row>
    <row r="102" spans="1:49" x14ac:dyDescent="0.25">
      <c r="A102" s="117"/>
      <c r="B102" s="160"/>
      <c r="C102" s="160"/>
      <c r="D102" s="171"/>
      <c r="E102" s="106"/>
      <c r="F102" s="172"/>
      <c r="G102" s="106"/>
      <c r="H102" s="167"/>
      <c r="I102" s="167"/>
      <c r="J102" s="127"/>
      <c r="K102" s="127"/>
      <c r="L102" s="117"/>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row>
    <row r="103" spans="1:49" x14ac:dyDescent="0.25">
      <c r="A103" s="117"/>
      <c r="B103" s="160"/>
      <c r="C103" s="160"/>
      <c r="D103" s="171"/>
      <c r="E103" s="106"/>
      <c r="F103" s="172"/>
      <c r="G103" s="106"/>
      <c r="H103" s="167"/>
      <c r="I103" s="167"/>
      <c r="J103" s="127"/>
      <c r="K103" s="127"/>
      <c r="L103" s="117"/>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row>
    <row r="104" spans="1:49" x14ac:dyDescent="0.25">
      <c r="A104" s="117"/>
      <c r="B104" s="160"/>
      <c r="C104" s="160"/>
      <c r="D104" s="171"/>
      <c r="E104" s="106"/>
      <c r="F104" s="172"/>
      <c r="G104" s="106"/>
      <c r="H104" s="167"/>
      <c r="I104" s="167"/>
      <c r="J104" s="127"/>
      <c r="K104" s="127"/>
      <c r="L104" s="117"/>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row>
    <row r="105" spans="1:49" x14ac:dyDescent="0.25">
      <c r="A105" s="117"/>
      <c r="B105" s="160"/>
      <c r="C105" s="160"/>
      <c r="D105" s="171"/>
      <c r="E105" s="106"/>
      <c r="F105" s="172"/>
      <c r="G105" s="106"/>
      <c r="H105" s="167"/>
      <c r="I105" s="167"/>
      <c r="J105" s="127"/>
      <c r="K105" s="127"/>
      <c r="L105" s="117"/>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row>
    <row r="106" spans="1:49" x14ac:dyDescent="0.25">
      <c r="A106" s="117"/>
      <c r="B106" s="160"/>
      <c r="C106" s="160"/>
      <c r="D106" s="171"/>
      <c r="E106" s="106"/>
      <c r="F106" s="172"/>
      <c r="G106" s="106"/>
      <c r="H106" s="167"/>
      <c r="I106" s="167"/>
      <c r="J106" s="127"/>
      <c r="K106" s="127"/>
      <c r="L106" s="117"/>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row>
    <row r="107" spans="1:49" x14ac:dyDescent="0.25">
      <c r="A107" s="117"/>
      <c r="B107" s="160"/>
      <c r="C107" s="160"/>
      <c r="D107" s="171"/>
      <c r="E107" s="106"/>
      <c r="F107" s="172"/>
      <c r="G107" s="106"/>
      <c r="H107" s="167"/>
      <c r="I107" s="167"/>
      <c r="J107" s="127"/>
      <c r="K107" s="127"/>
      <c r="L107" s="117"/>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row>
    <row r="108" spans="1:49" x14ac:dyDescent="0.25">
      <c r="A108" s="117"/>
      <c r="B108" s="160"/>
      <c r="C108" s="160"/>
      <c r="D108" s="171"/>
      <c r="E108" s="106"/>
      <c r="F108" s="172"/>
      <c r="G108" s="106"/>
      <c r="H108" s="167"/>
      <c r="I108" s="167"/>
      <c r="J108" s="127"/>
      <c r="K108" s="127"/>
      <c r="L108" s="117"/>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row>
    <row r="109" spans="1:49" x14ac:dyDescent="0.25">
      <c r="A109" s="117"/>
      <c r="B109" s="160"/>
      <c r="C109" s="160"/>
      <c r="D109" s="171"/>
      <c r="E109" s="106"/>
      <c r="F109" s="172"/>
      <c r="G109" s="106"/>
      <c r="H109" s="167"/>
      <c r="I109" s="167"/>
      <c r="J109" s="127"/>
      <c r="K109" s="127"/>
      <c r="L109" s="117"/>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row>
    <row r="110" spans="1:49" x14ac:dyDescent="0.25">
      <c r="A110" s="117"/>
      <c r="B110" s="160"/>
      <c r="C110" s="160"/>
      <c r="D110" s="171"/>
      <c r="E110" s="106"/>
      <c r="F110" s="172"/>
      <c r="G110" s="106"/>
      <c r="H110" s="167"/>
      <c r="I110" s="167"/>
      <c r="J110" s="127"/>
      <c r="K110" s="127"/>
      <c r="L110" s="117"/>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row>
    <row r="111" spans="1:49" x14ac:dyDescent="0.25">
      <c r="A111" s="117"/>
      <c r="B111" s="160"/>
      <c r="C111" s="160"/>
      <c r="D111" s="171"/>
      <c r="E111" s="106"/>
      <c r="F111" s="172"/>
      <c r="G111" s="106"/>
      <c r="H111" s="167"/>
      <c r="I111" s="167"/>
      <c r="J111" s="127"/>
      <c r="K111" s="127"/>
      <c r="L111" s="117"/>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row>
    <row r="112" spans="1:49" x14ac:dyDescent="0.25">
      <c r="A112" s="117"/>
      <c r="B112" s="160"/>
      <c r="C112" s="160"/>
      <c r="D112" s="171"/>
      <c r="E112" s="106"/>
      <c r="F112" s="172"/>
      <c r="G112" s="106"/>
      <c r="H112" s="167"/>
      <c r="I112" s="167"/>
      <c r="J112" s="127"/>
      <c r="K112" s="127"/>
      <c r="L112" s="117"/>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row>
    <row r="113" spans="1:49" x14ac:dyDescent="0.25">
      <c r="A113" s="117"/>
      <c r="B113" s="160"/>
      <c r="C113" s="160"/>
      <c r="D113" s="171"/>
      <c r="E113" s="106"/>
      <c r="F113" s="172"/>
      <c r="G113" s="167"/>
      <c r="H113" s="167"/>
      <c r="I113" s="167"/>
      <c r="J113" s="127"/>
      <c r="K113" s="167"/>
      <c r="L113" s="117"/>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row>
    <row r="114" spans="1:49" x14ac:dyDescent="0.25">
      <c r="A114" s="117"/>
      <c r="B114" s="160"/>
      <c r="C114" s="160"/>
      <c r="D114" s="171"/>
      <c r="E114" s="106"/>
      <c r="F114" s="172"/>
      <c r="G114" s="167"/>
      <c r="H114" s="167"/>
      <c r="I114" s="167"/>
      <c r="J114" s="127"/>
      <c r="K114" s="167"/>
      <c r="L114" s="117"/>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row>
    <row r="115" spans="1:49" x14ac:dyDescent="0.25">
      <c r="A115" s="117"/>
      <c r="B115" s="160"/>
      <c r="C115" s="160"/>
      <c r="D115" s="171"/>
      <c r="E115" s="106"/>
      <c r="F115" s="172"/>
      <c r="G115" s="167"/>
      <c r="H115" s="167"/>
      <c r="I115" s="167"/>
      <c r="J115" s="127"/>
      <c r="K115" s="167"/>
      <c r="L115" s="117"/>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row>
    <row r="116" spans="1:49" x14ac:dyDescent="0.25">
      <c r="A116" s="117"/>
      <c r="B116" s="160"/>
      <c r="C116" s="160"/>
      <c r="D116" s="171"/>
      <c r="E116" s="106"/>
      <c r="F116" s="172"/>
      <c r="G116" s="167"/>
      <c r="H116" s="167"/>
      <c r="I116" s="167"/>
      <c r="J116" s="127"/>
      <c r="K116" s="167"/>
      <c r="L116" s="117"/>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row>
    <row r="117" spans="1:49" x14ac:dyDescent="0.25">
      <c r="A117" s="117"/>
      <c r="B117" s="160"/>
      <c r="C117" s="160"/>
      <c r="D117" s="171"/>
      <c r="E117" s="106"/>
      <c r="F117" s="172"/>
      <c r="G117" s="167"/>
      <c r="H117" s="167"/>
      <c r="I117" s="167"/>
      <c r="J117" s="127"/>
      <c r="K117" s="167"/>
      <c r="L117" s="117"/>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row>
    <row r="118" spans="1:49" x14ac:dyDescent="0.25">
      <c r="A118" s="117"/>
      <c r="B118" s="160"/>
      <c r="C118" s="160"/>
      <c r="D118" s="171"/>
      <c r="E118" s="106"/>
      <c r="F118" s="172"/>
      <c r="G118" s="167"/>
      <c r="H118" s="167"/>
      <c r="I118" s="167"/>
      <c r="J118" s="127"/>
      <c r="K118" s="167"/>
      <c r="L118" s="117"/>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row>
    <row r="119" spans="1:49" x14ac:dyDescent="0.25">
      <c r="A119" s="117"/>
      <c r="B119" s="160"/>
      <c r="C119" s="160"/>
      <c r="D119" s="171"/>
      <c r="E119" s="106"/>
      <c r="F119" s="172"/>
      <c r="G119" s="167"/>
      <c r="H119" s="167"/>
      <c r="I119" s="167"/>
      <c r="J119" s="127"/>
      <c r="K119" s="167"/>
      <c r="L119" s="117"/>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row>
    <row r="120" spans="1:49" x14ac:dyDescent="0.25">
      <c r="A120" s="117"/>
      <c r="B120" s="160"/>
      <c r="C120" s="160"/>
      <c r="D120" s="171"/>
      <c r="E120" s="106"/>
      <c r="F120" s="172"/>
      <c r="G120" s="167"/>
      <c r="H120" s="167"/>
      <c r="I120" s="167"/>
      <c r="J120" s="127"/>
      <c r="K120" s="167"/>
      <c r="L120" s="117"/>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row>
    <row r="121" spans="1:49" x14ac:dyDescent="0.25">
      <c r="A121" s="117"/>
      <c r="B121" s="160"/>
      <c r="C121" s="160"/>
      <c r="D121" s="171"/>
      <c r="E121" s="106"/>
      <c r="F121" s="172"/>
      <c r="G121" s="167"/>
      <c r="H121" s="167"/>
      <c r="I121" s="167"/>
      <c r="J121" s="127"/>
      <c r="K121" s="167"/>
      <c r="L121" s="117"/>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row>
    <row r="122" spans="1:49" x14ac:dyDescent="0.25">
      <c r="A122" s="117"/>
      <c r="B122" s="160"/>
      <c r="C122" s="160"/>
      <c r="D122" s="171"/>
      <c r="E122" s="106"/>
      <c r="F122" s="172"/>
      <c r="G122" s="167"/>
      <c r="H122" s="167"/>
      <c r="I122" s="167"/>
      <c r="J122" s="127"/>
      <c r="K122" s="167"/>
      <c r="L122" s="117"/>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row>
    <row r="123" spans="1:49" x14ac:dyDescent="0.25">
      <c r="A123" s="117"/>
      <c r="B123" s="160"/>
      <c r="C123" s="160"/>
      <c r="D123" s="171"/>
      <c r="E123" s="106"/>
      <c r="F123" s="172"/>
      <c r="G123" s="167"/>
      <c r="H123" s="167"/>
      <c r="I123" s="167"/>
      <c r="J123" s="127"/>
      <c r="K123" s="167"/>
      <c r="L123" s="117"/>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row>
    <row r="124" spans="1:49" x14ac:dyDescent="0.25">
      <c r="A124" s="117"/>
      <c r="B124" s="160"/>
      <c r="C124" s="160"/>
      <c r="D124" s="171"/>
      <c r="E124" s="106"/>
      <c r="F124" s="172"/>
      <c r="G124" s="167"/>
      <c r="H124" s="167"/>
      <c r="I124" s="167"/>
      <c r="J124" s="127"/>
      <c r="K124" s="167"/>
      <c r="L124" s="117"/>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row>
    <row r="125" spans="1:49" x14ac:dyDescent="0.25">
      <c r="A125" s="117"/>
      <c r="B125" s="160"/>
      <c r="C125" s="160"/>
      <c r="D125" s="171"/>
      <c r="E125" s="106"/>
      <c r="F125" s="172"/>
      <c r="G125" s="167"/>
      <c r="H125" s="167"/>
      <c r="I125" s="167"/>
      <c r="J125" s="127"/>
      <c r="K125" s="167"/>
      <c r="L125" s="117"/>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row>
    <row r="126" spans="1:49" x14ac:dyDescent="0.25">
      <c r="A126" s="117"/>
      <c r="B126" s="160"/>
      <c r="C126" s="160"/>
      <c r="D126" s="171"/>
      <c r="E126" s="106"/>
      <c r="F126" s="172"/>
      <c r="G126" s="167"/>
      <c r="H126" s="167"/>
      <c r="I126" s="167"/>
      <c r="J126" s="127"/>
      <c r="K126" s="167"/>
      <c r="L126" s="117"/>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row>
    <row r="127" spans="1:49" x14ac:dyDescent="0.25">
      <c r="A127" s="117"/>
      <c r="B127" s="160"/>
      <c r="C127" s="160"/>
      <c r="D127" s="171"/>
      <c r="E127" s="106"/>
      <c r="F127" s="172"/>
      <c r="G127" s="167"/>
      <c r="H127" s="167"/>
      <c r="I127" s="167"/>
      <c r="J127" s="127"/>
      <c r="K127" s="167"/>
      <c r="L127" s="117"/>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row>
    <row r="128" spans="1:49" x14ac:dyDescent="0.25">
      <c r="A128" s="117"/>
      <c r="B128" s="160"/>
      <c r="C128" s="160"/>
      <c r="D128" s="171"/>
      <c r="E128" s="106"/>
      <c r="F128" s="172"/>
      <c r="G128" s="167"/>
      <c r="H128" s="167"/>
      <c r="I128" s="167"/>
      <c r="J128" s="127"/>
      <c r="K128" s="167"/>
      <c r="L128" s="117"/>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row>
    <row r="129" spans="1:49" x14ac:dyDescent="0.25">
      <c r="A129" s="117"/>
      <c r="B129" s="160"/>
      <c r="C129" s="160"/>
      <c r="D129" s="171"/>
      <c r="E129" s="106"/>
      <c r="F129" s="172"/>
      <c r="G129" s="167"/>
      <c r="H129" s="167"/>
      <c r="I129" s="167"/>
      <c r="J129" s="127"/>
      <c r="K129" s="167"/>
      <c r="L129" s="117"/>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row>
    <row r="130" spans="1:49" x14ac:dyDescent="0.25">
      <c r="A130" s="117"/>
      <c r="B130" s="160"/>
      <c r="C130" s="160"/>
      <c r="D130" s="171"/>
      <c r="E130" s="106"/>
      <c r="F130" s="172"/>
      <c r="G130" s="167"/>
      <c r="H130" s="167"/>
      <c r="I130" s="167"/>
      <c r="J130" s="127"/>
      <c r="K130" s="167"/>
      <c r="L130" s="117"/>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row>
    <row r="131" spans="1:49" x14ac:dyDescent="0.25">
      <c r="A131" s="117"/>
      <c r="B131" s="160"/>
      <c r="C131" s="160"/>
      <c r="D131" s="171"/>
      <c r="E131" s="106"/>
      <c r="F131" s="172"/>
      <c r="G131" s="167"/>
      <c r="H131" s="167"/>
      <c r="I131" s="167"/>
      <c r="J131" s="127"/>
      <c r="K131" s="167"/>
      <c r="L131" s="117"/>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row>
    <row r="132" spans="1:49" x14ac:dyDescent="0.25">
      <c r="A132" s="117"/>
      <c r="B132" s="160"/>
      <c r="C132" s="160"/>
      <c r="D132" s="171"/>
      <c r="E132" s="106"/>
      <c r="F132" s="172"/>
      <c r="G132" s="167"/>
      <c r="H132" s="167"/>
      <c r="I132" s="167"/>
      <c r="J132" s="127"/>
      <c r="K132" s="167"/>
      <c r="L132" s="117"/>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row>
    <row r="133" spans="1:49" x14ac:dyDescent="0.25">
      <c r="A133" s="117"/>
      <c r="B133" s="160"/>
      <c r="C133" s="160"/>
      <c r="D133" s="171"/>
      <c r="E133" s="106"/>
      <c r="F133" s="172"/>
      <c r="G133" s="167"/>
      <c r="H133" s="167"/>
      <c r="I133" s="167"/>
      <c r="J133" s="127"/>
      <c r="K133" s="167"/>
      <c r="L133" s="117"/>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row>
    <row r="134" spans="1:49" x14ac:dyDescent="0.25">
      <c r="A134" s="117"/>
      <c r="B134" s="160"/>
      <c r="C134" s="160"/>
      <c r="D134" s="171"/>
      <c r="E134" s="106"/>
      <c r="F134" s="172"/>
      <c r="G134" s="167"/>
      <c r="H134" s="167"/>
      <c r="I134" s="167"/>
      <c r="J134" s="127"/>
      <c r="K134" s="167"/>
      <c r="L134" s="117"/>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row>
    <row r="135" spans="1:49" x14ac:dyDescent="0.25">
      <c r="A135" s="117"/>
      <c r="B135" s="160"/>
      <c r="C135" s="160"/>
      <c r="D135" s="171"/>
      <c r="E135" s="106"/>
      <c r="F135" s="172"/>
      <c r="G135" s="167"/>
      <c r="H135" s="167"/>
      <c r="I135" s="167"/>
      <c r="J135" s="127"/>
      <c r="K135" s="167"/>
      <c r="L135" s="117"/>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row>
    <row r="136" spans="1:49" x14ac:dyDescent="0.25">
      <c r="A136" s="117"/>
      <c r="B136" s="160"/>
      <c r="C136" s="160"/>
      <c r="D136" s="171"/>
      <c r="E136" s="106"/>
      <c r="F136" s="172"/>
      <c r="G136" s="167"/>
      <c r="H136" s="167"/>
      <c r="I136" s="167"/>
      <c r="J136" s="127"/>
      <c r="K136" s="167"/>
      <c r="L136" s="117"/>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row>
    <row r="137" spans="1:49" x14ac:dyDescent="0.25">
      <c r="A137" s="117"/>
      <c r="B137" s="160"/>
      <c r="C137" s="160"/>
      <c r="D137" s="171"/>
      <c r="E137" s="106"/>
      <c r="F137" s="172"/>
      <c r="G137" s="167"/>
      <c r="H137" s="167"/>
      <c r="I137" s="167"/>
      <c r="J137" s="127"/>
      <c r="K137" s="167"/>
      <c r="L137" s="117"/>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row>
    <row r="138" spans="1:49" x14ac:dyDescent="0.25">
      <c r="A138" s="117"/>
      <c r="B138" s="160"/>
      <c r="C138" s="160"/>
      <c r="D138" s="171"/>
      <c r="E138" s="106"/>
      <c r="F138" s="172"/>
      <c r="G138" s="167"/>
      <c r="H138" s="167"/>
      <c r="I138" s="167"/>
      <c r="J138" s="127"/>
      <c r="K138" s="167"/>
      <c r="L138" s="117"/>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row>
    <row r="139" spans="1:49" x14ac:dyDescent="0.25">
      <c r="A139" s="117"/>
      <c r="B139" s="160"/>
      <c r="C139" s="160"/>
      <c r="D139" s="171"/>
      <c r="E139" s="106"/>
      <c r="F139" s="172"/>
      <c r="G139" s="167"/>
      <c r="H139" s="167"/>
      <c r="I139" s="167"/>
      <c r="J139" s="127"/>
      <c r="K139" s="167"/>
      <c r="L139" s="117"/>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row>
    <row r="140" spans="1:49" x14ac:dyDescent="0.25">
      <c r="A140" s="117"/>
      <c r="B140" s="160"/>
      <c r="C140" s="160"/>
      <c r="D140" s="171"/>
      <c r="E140" s="106"/>
      <c r="F140" s="172"/>
      <c r="G140" s="167"/>
      <c r="H140" s="167"/>
      <c r="I140" s="167"/>
      <c r="J140" s="127"/>
      <c r="K140" s="167"/>
      <c r="L140" s="117"/>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row>
    <row r="141" spans="1:49" x14ac:dyDescent="0.25">
      <c r="A141" s="117"/>
      <c r="B141" s="160"/>
      <c r="C141" s="160"/>
      <c r="D141" s="171"/>
      <c r="E141" s="106"/>
      <c r="F141" s="172"/>
      <c r="G141" s="167"/>
      <c r="H141" s="167"/>
      <c r="I141" s="167"/>
      <c r="J141" s="127"/>
      <c r="K141" s="167"/>
      <c r="L141" s="117"/>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row>
    <row r="142" spans="1:49" x14ac:dyDescent="0.25">
      <c r="A142" s="117"/>
      <c r="B142" s="160"/>
      <c r="C142" s="160"/>
      <c r="D142" s="171"/>
      <c r="E142" s="106"/>
      <c r="F142" s="172"/>
      <c r="G142" s="167"/>
      <c r="H142" s="167"/>
      <c r="I142" s="167"/>
      <c r="J142" s="127"/>
      <c r="K142" s="167"/>
      <c r="L142" s="117"/>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row>
    <row r="143" spans="1:49" x14ac:dyDescent="0.25">
      <c r="A143" s="117"/>
      <c r="B143" s="160"/>
      <c r="C143" s="160"/>
      <c r="D143" s="171"/>
      <c r="E143" s="106"/>
      <c r="F143" s="172"/>
      <c r="G143" s="167"/>
      <c r="H143" s="167"/>
      <c r="I143" s="167"/>
      <c r="J143" s="127"/>
      <c r="K143" s="167"/>
      <c r="L143" s="117"/>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row>
    <row r="144" spans="1:49" x14ac:dyDescent="0.25">
      <c r="A144" s="117"/>
      <c r="B144" s="160"/>
      <c r="C144" s="160"/>
      <c r="D144" s="171"/>
      <c r="E144" s="106"/>
      <c r="F144" s="172"/>
      <c r="G144" s="167"/>
      <c r="H144" s="167"/>
      <c r="I144" s="167"/>
      <c r="J144" s="127"/>
      <c r="K144" s="167"/>
      <c r="L144" s="117"/>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row>
    <row r="145" spans="1:49" x14ac:dyDescent="0.25">
      <c r="A145" s="117"/>
      <c r="B145" s="160"/>
      <c r="C145" s="160"/>
      <c r="D145" s="171"/>
      <c r="E145" s="106"/>
      <c r="F145" s="172"/>
      <c r="G145" s="167"/>
      <c r="H145" s="167"/>
      <c r="I145" s="167"/>
      <c r="J145" s="127"/>
      <c r="K145" s="167"/>
      <c r="L145" s="117"/>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row>
    <row r="146" spans="1:49" x14ac:dyDescent="0.25">
      <c r="A146" s="117"/>
      <c r="B146" s="160"/>
      <c r="C146" s="160"/>
      <c r="D146" s="171"/>
      <c r="E146" s="106"/>
      <c r="F146" s="172"/>
      <c r="G146" s="167"/>
      <c r="H146" s="167"/>
      <c r="I146" s="167"/>
      <c r="J146" s="127"/>
      <c r="K146" s="167"/>
      <c r="L146" s="117"/>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row>
    <row r="147" spans="1:49" x14ac:dyDescent="0.25">
      <c r="A147" s="117"/>
      <c r="B147" s="160"/>
      <c r="C147" s="160"/>
      <c r="D147" s="171"/>
      <c r="E147" s="106"/>
      <c r="F147" s="172"/>
      <c r="G147" s="167"/>
      <c r="H147" s="167"/>
      <c r="I147" s="167"/>
      <c r="J147" s="127"/>
      <c r="K147" s="167"/>
      <c r="L147" s="117"/>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row>
    <row r="148" spans="1:49" x14ac:dyDescent="0.25">
      <c r="A148" s="117"/>
      <c r="B148" s="160"/>
      <c r="C148" s="160"/>
      <c r="D148" s="171"/>
      <c r="E148" s="106"/>
      <c r="F148" s="172"/>
      <c r="G148" s="167"/>
      <c r="H148" s="167"/>
      <c r="I148" s="167"/>
      <c r="J148" s="127"/>
      <c r="K148" s="167"/>
      <c r="L148" s="117"/>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row>
    <row r="149" spans="1:49" x14ac:dyDescent="0.25">
      <c r="A149" s="117"/>
      <c r="B149" s="160"/>
      <c r="C149" s="160"/>
      <c r="D149" s="171"/>
      <c r="E149" s="106"/>
      <c r="F149" s="172"/>
      <c r="G149" s="167"/>
      <c r="H149" s="167"/>
      <c r="I149" s="167"/>
      <c r="J149" s="127"/>
      <c r="K149" s="167"/>
      <c r="L149" s="117"/>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row>
    <row r="150" spans="1:49" x14ac:dyDescent="0.25">
      <c r="A150" s="117"/>
      <c r="B150" s="160"/>
      <c r="C150" s="160"/>
      <c r="D150" s="171"/>
      <c r="E150" s="106"/>
      <c r="F150" s="172"/>
      <c r="G150" s="167"/>
      <c r="H150" s="167"/>
      <c r="I150" s="167"/>
      <c r="J150" s="127"/>
      <c r="K150" s="167"/>
      <c r="L150" s="117"/>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row>
    <row r="151" spans="1:49" x14ac:dyDescent="0.25">
      <c r="A151" s="117"/>
      <c r="B151" s="160"/>
      <c r="C151" s="160"/>
      <c r="D151" s="171"/>
      <c r="E151" s="106"/>
      <c r="F151" s="172"/>
      <c r="G151" s="167"/>
      <c r="H151" s="167"/>
      <c r="I151" s="167"/>
      <c r="J151" s="127"/>
      <c r="K151" s="167"/>
      <c r="L151" s="117"/>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row>
    <row r="152" spans="1:49" x14ac:dyDescent="0.25">
      <c r="A152" s="117"/>
      <c r="B152" s="160"/>
      <c r="C152" s="160"/>
      <c r="D152" s="171"/>
      <c r="E152" s="106"/>
      <c r="F152" s="172"/>
      <c r="G152" s="167"/>
      <c r="H152" s="167"/>
      <c r="I152" s="167"/>
      <c r="J152" s="127"/>
      <c r="K152" s="167"/>
      <c r="L152" s="117"/>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row>
    <row r="153" spans="1:49" x14ac:dyDescent="0.25">
      <c r="A153" s="117"/>
      <c r="B153" s="160"/>
      <c r="C153" s="160"/>
      <c r="D153" s="171"/>
      <c r="E153" s="106"/>
      <c r="F153" s="172"/>
      <c r="G153" s="167"/>
      <c r="H153" s="167"/>
      <c r="I153" s="167"/>
      <c r="J153" s="127"/>
      <c r="K153" s="167"/>
      <c r="L153" s="117"/>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row>
    <row r="154" spans="1:49" x14ac:dyDescent="0.25">
      <c r="A154" s="117"/>
      <c r="B154" s="160"/>
      <c r="C154" s="160"/>
      <c r="D154" s="171"/>
      <c r="E154" s="106"/>
      <c r="F154" s="172"/>
      <c r="G154" s="167"/>
      <c r="H154" s="167"/>
      <c r="I154" s="167"/>
      <c r="J154" s="127"/>
      <c r="K154" s="167"/>
      <c r="L154" s="117"/>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row>
    <row r="155" spans="1:49" x14ac:dyDescent="0.25">
      <c r="A155" s="117"/>
      <c r="B155" s="160"/>
      <c r="C155" s="160"/>
      <c r="D155" s="171"/>
      <c r="E155" s="106"/>
      <c r="F155" s="172"/>
      <c r="G155" s="167"/>
      <c r="H155" s="167"/>
      <c r="I155" s="167"/>
      <c r="J155" s="127"/>
      <c r="K155" s="167"/>
      <c r="L155" s="117"/>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row>
    <row r="156" spans="1:49" x14ac:dyDescent="0.25">
      <c r="A156" s="117"/>
      <c r="B156" s="160"/>
      <c r="C156" s="160"/>
      <c r="D156" s="171"/>
      <c r="E156" s="106"/>
      <c r="F156" s="172"/>
      <c r="G156" s="167"/>
      <c r="H156" s="167"/>
      <c r="I156" s="167"/>
      <c r="J156" s="127"/>
      <c r="K156" s="167"/>
      <c r="L156" s="117"/>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c r="AU156" s="106"/>
      <c r="AV156" s="106"/>
      <c r="AW156" s="106"/>
    </row>
    <row r="157" spans="1:49" x14ac:dyDescent="0.25">
      <c r="A157" s="117"/>
      <c r="B157" s="160"/>
      <c r="C157" s="160"/>
      <c r="D157" s="171"/>
      <c r="E157" s="106"/>
      <c r="F157" s="172"/>
      <c r="G157" s="167"/>
      <c r="H157" s="167"/>
      <c r="I157" s="167"/>
      <c r="J157" s="127"/>
      <c r="K157" s="167"/>
      <c r="L157" s="117"/>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row>
    <row r="158" spans="1:49" x14ac:dyDescent="0.25">
      <c r="A158" s="117"/>
      <c r="B158" s="160"/>
      <c r="C158" s="160"/>
      <c r="D158" s="171"/>
      <c r="E158" s="106"/>
      <c r="F158" s="172"/>
      <c r="G158" s="167"/>
      <c r="H158" s="167"/>
      <c r="I158" s="167"/>
      <c r="J158" s="127"/>
      <c r="K158" s="167"/>
      <c r="L158" s="117"/>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c r="AU158" s="106"/>
      <c r="AV158" s="106"/>
      <c r="AW158" s="106"/>
    </row>
    <row r="159" spans="1:49" x14ac:dyDescent="0.25">
      <c r="A159" s="117"/>
      <c r="B159" s="160"/>
      <c r="C159" s="160"/>
      <c r="D159" s="171"/>
      <c r="E159" s="106"/>
      <c r="F159" s="172"/>
      <c r="G159" s="167"/>
      <c r="H159" s="167"/>
      <c r="I159" s="167"/>
      <c r="J159" s="127"/>
      <c r="K159" s="167"/>
      <c r="L159" s="117"/>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c r="AW159" s="106"/>
    </row>
    <row r="160" spans="1:49" x14ac:dyDescent="0.25">
      <c r="A160" s="117"/>
      <c r="B160" s="160"/>
      <c r="C160" s="160"/>
      <c r="D160" s="171"/>
      <c r="E160" s="106"/>
      <c r="F160" s="106"/>
      <c r="G160" s="167"/>
      <c r="H160" s="167"/>
      <c r="I160" s="167"/>
      <c r="J160" s="127"/>
      <c r="K160" s="167"/>
      <c r="L160" s="117"/>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c r="AU160" s="106"/>
      <c r="AV160" s="106"/>
      <c r="AW160" s="106"/>
    </row>
    <row r="161" spans="1:49" x14ac:dyDescent="0.25">
      <c r="A161" s="117"/>
      <c r="B161" s="160"/>
      <c r="C161" s="160"/>
      <c r="D161" s="171"/>
      <c r="E161" s="106"/>
      <c r="F161" s="106"/>
      <c r="G161" s="167"/>
      <c r="H161" s="167"/>
      <c r="I161" s="167"/>
      <c r="J161" s="127"/>
      <c r="K161" s="167"/>
      <c r="L161" s="117"/>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row>
    <row r="162" spans="1:49" x14ac:dyDescent="0.25">
      <c r="A162" s="117"/>
      <c r="B162" s="160"/>
      <c r="C162" s="160"/>
      <c r="D162" s="171"/>
      <c r="E162" s="106"/>
      <c r="F162" s="106"/>
      <c r="G162" s="167"/>
      <c r="H162" s="167"/>
      <c r="I162" s="167"/>
      <c r="J162" s="127"/>
      <c r="K162" s="167"/>
      <c r="L162" s="117"/>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row>
    <row r="163" spans="1:49" x14ac:dyDescent="0.25">
      <c r="A163" s="117"/>
      <c r="B163" s="160"/>
      <c r="C163" s="160"/>
      <c r="D163" s="171"/>
      <c r="E163" s="106"/>
      <c r="F163" s="106"/>
      <c r="G163" s="167"/>
      <c r="H163" s="167"/>
      <c r="I163" s="167"/>
      <c r="J163" s="127"/>
      <c r="K163" s="167"/>
      <c r="L163" s="117"/>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row>
    <row r="164" spans="1:49" x14ac:dyDescent="0.25">
      <c r="A164" s="117"/>
      <c r="B164" s="160"/>
      <c r="C164" s="160"/>
      <c r="D164" s="171"/>
      <c r="E164" s="106"/>
      <c r="F164" s="106"/>
      <c r="G164" s="167"/>
      <c r="H164" s="167"/>
      <c r="I164" s="167"/>
      <c r="J164" s="127"/>
      <c r="K164" s="167"/>
      <c r="L164" s="117"/>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row>
    <row r="165" spans="1:49" x14ac:dyDescent="0.25">
      <c r="A165" s="117"/>
      <c r="B165" s="160"/>
      <c r="C165" s="160"/>
      <c r="D165" s="171"/>
      <c r="E165" s="106"/>
      <c r="F165" s="106"/>
      <c r="G165" s="167"/>
      <c r="H165" s="167"/>
      <c r="I165" s="167"/>
      <c r="J165" s="127"/>
      <c r="K165" s="167"/>
      <c r="L165" s="117"/>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row>
    <row r="166" spans="1:49" x14ac:dyDescent="0.25">
      <c r="A166" s="117"/>
      <c r="B166" s="160"/>
      <c r="C166" s="160"/>
      <c r="D166" s="171"/>
      <c r="E166" s="106"/>
      <c r="F166" s="106"/>
      <c r="G166" s="167"/>
      <c r="H166" s="167"/>
      <c r="I166" s="167"/>
      <c r="J166" s="127"/>
      <c r="K166" s="167"/>
      <c r="L166" s="117"/>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row>
    <row r="167" spans="1:49" x14ac:dyDescent="0.25">
      <c r="A167" s="117"/>
      <c r="B167" s="160"/>
      <c r="C167" s="160"/>
      <c r="D167" s="171"/>
      <c r="E167" s="106"/>
      <c r="F167" s="106"/>
      <c r="G167" s="167"/>
      <c r="H167" s="167"/>
      <c r="I167" s="167"/>
      <c r="J167" s="127"/>
      <c r="K167" s="167"/>
      <c r="L167" s="117"/>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row>
    <row r="168" spans="1:49" x14ac:dyDescent="0.25">
      <c r="A168" s="117"/>
      <c r="B168" s="160"/>
      <c r="C168" s="160"/>
      <c r="D168" s="171"/>
      <c r="E168" s="106"/>
      <c r="F168" s="106"/>
      <c r="G168" s="167"/>
      <c r="H168" s="167"/>
      <c r="I168" s="167"/>
      <c r="J168" s="127"/>
      <c r="K168" s="167"/>
      <c r="L168" s="117"/>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c r="AU168" s="106"/>
      <c r="AV168" s="106"/>
      <c r="AW168" s="106"/>
    </row>
    <row r="169" spans="1:49" x14ac:dyDescent="0.25">
      <c r="A169" s="117"/>
      <c r="B169" s="160"/>
      <c r="C169" s="160"/>
      <c r="D169" s="171"/>
      <c r="E169" s="106"/>
      <c r="F169" s="106"/>
      <c r="G169" s="167"/>
      <c r="H169" s="167"/>
      <c r="I169" s="167"/>
      <c r="J169" s="127"/>
      <c r="K169" s="167"/>
      <c r="L169" s="117"/>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c r="AW169" s="106"/>
    </row>
    <row r="170" spans="1:49" x14ac:dyDescent="0.25">
      <c r="A170" s="117"/>
      <c r="B170" s="160"/>
      <c r="C170" s="160"/>
      <c r="D170" s="171"/>
      <c r="E170" s="106"/>
      <c r="F170" s="106"/>
      <c r="G170" s="167"/>
      <c r="H170" s="167"/>
      <c r="I170" s="167"/>
      <c r="J170" s="127"/>
      <c r="K170" s="167"/>
      <c r="L170" s="117"/>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c r="AU170" s="106"/>
      <c r="AV170" s="106"/>
      <c r="AW170" s="106"/>
    </row>
    <row r="171" spans="1:49" x14ac:dyDescent="0.25">
      <c r="A171" s="117"/>
      <c r="B171" s="160"/>
      <c r="C171" s="160"/>
      <c r="D171" s="171"/>
      <c r="E171" s="106"/>
      <c r="F171" s="106"/>
      <c r="G171" s="167"/>
      <c r="H171" s="167"/>
      <c r="I171" s="167"/>
      <c r="J171" s="127"/>
      <c r="K171" s="167"/>
      <c r="L171" s="117"/>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row>
    <row r="172" spans="1:49" x14ac:dyDescent="0.25">
      <c r="A172" s="117"/>
      <c r="B172" s="160"/>
      <c r="C172" s="160"/>
      <c r="D172" s="171"/>
      <c r="E172" s="106"/>
      <c r="F172" s="106"/>
      <c r="G172" s="167"/>
      <c r="H172" s="167"/>
      <c r="I172" s="167"/>
      <c r="J172" s="127"/>
      <c r="K172" s="167"/>
      <c r="L172" s="117"/>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row>
    <row r="173" spans="1:49" x14ac:dyDescent="0.25">
      <c r="A173" s="117"/>
      <c r="B173" s="160"/>
      <c r="C173" s="160"/>
      <c r="D173" s="171"/>
      <c r="E173" s="106"/>
      <c r="F173" s="106"/>
      <c r="G173" s="167"/>
      <c r="H173" s="167"/>
      <c r="I173" s="167"/>
      <c r="J173" s="127"/>
      <c r="K173" s="167"/>
      <c r="L173" s="117"/>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row>
    <row r="174" spans="1:49" x14ac:dyDescent="0.25">
      <c r="A174" s="117"/>
      <c r="B174" s="160"/>
      <c r="C174" s="160"/>
      <c r="D174" s="171"/>
      <c r="E174" s="106"/>
      <c r="F174" s="106"/>
      <c r="G174" s="167"/>
      <c r="H174" s="167"/>
      <c r="I174" s="167"/>
      <c r="J174" s="127"/>
      <c r="K174" s="167"/>
      <c r="L174" s="117"/>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c r="AU174" s="106"/>
      <c r="AV174" s="106"/>
      <c r="AW174" s="106"/>
    </row>
    <row r="175" spans="1:49" x14ac:dyDescent="0.25">
      <c r="A175" s="117"/>
      <c r="B175" s="160"/>
      <c r="C175" s="160"/>
      <c r="D175" s="171"/>
      <c r="E175" s="106"/>
      <c r="F175" s="106"/>
      <c r="G175" s="167"/>
      <c r="H175" s="167"/>
      <c r="I175" s="167"/>
      <c r="J175" s="127"/>
      <c r="K175" s="167"/>
      <c r="L175" s="117"/>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row>
    <row r="176" spans="1:49" x14ac:dyDescent="0.25">
      <c r="A176" s="117"/>
      <c r="B176" s="160"/>
      <c r="C176" s="160"/>
      <c r="D176" s="171"/>
      <c r="E176" s="106"/>
      <c r="F176" s="106"/>
      <c r="G176" s="167"/>
      <c r="H176" s="167"/>
      <c r="I176" s="167"/>
      <c r="J176" s="127"/>
      <c r="K176" s="167"/>
      <c r="L176" s="117"/>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row>
    <row r="177" spans="1:49" x14ac:dyDescent="0.25">
      <c r="A177" s="117"/>
      <c r="B177" s="160"/>
      <c r="C177" s="160"/>
      <c r="D177" s="171"/>
      <c r="E177" s="106"/>
      <c r="F177" s="106"/>
      <c r="G177" s="167"/>
      <c r="H177" s="167"/>
      <c r="I177" s="167"/>
      <c r="J177" s="127"/>
      <c r="K177" s="167"/>
      <c r="L177" s="117"/>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c r="AT177" s="106"/>
      <c r="AU177" s="106"/>
      <c r="AV177" s="106"/>
      <c r="AW177" s="106"/>
    </row>
    <row r="178" spans="1:49" x14ac:dyDescent="0.25">
      <c r="A178" s="117"/>
      <c r="B178" s="160"/>
      <c r="C178" s="160"/>
      <c r="D178" s="171"/>
      <c r="E178" s="106"/>
      <c r="F178" s="106"/>
      <c r="G178" s="167"/>
      <c r="H178" s="167"/>
      <c r="I178" s="167"/>
      <c r="J178" s="127"/>
      <c r="K178" s="167"/>
      <c r="L178" s="117"/>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c r="AU178" s="106"/>
      <c r="AV178" s="106"/>
      <c r="AW178" s="106"/>
    </row>
    <row r="179" spans="1:49" x14ac:dyDescent="0.25">
      <c r="A179" s="117"/>
      <c r="B179" s="160"/>
      <c r="C179" s="160"/>
      <c r="D179" s="171"/>
      <c r="E179" s="106"/>
      <c r="F179" s="106"/>
      <c r="G179" s="167"/>
      <c r="H179" s="167"/>
      <c r="I179" s="167"/>
      <c r="J179" s="127"/>
      <c r="K179" s="167"/>
      <c r="L179" s="117"/>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row>
    <row r="180" spans="1:49" x14ac:dyDescent="0.25">
      <c r="A180" s="117"/>
      <c r="B180" s="160"/>
      <c r="C180" s="160"/>
      <c r="D180" s="171"/>
      <c r="E180" s="106"/>
      <c r="F180" s="106"/>
      <c r="G180" s="167"/>
      <c r="H180" s="167"/>
      <c r="I180" s="167"/>
      <c r="J180" s="127"/>
      <c r="K180" s="167"/>
      <c r="L180" s="117"/>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c r="AU180" s="106"/>
      <c r="AV180" s="106"/>
      <c r="AW180" s="106"/>
    </row>
    <row r="181" spans="1:49" x14ac:dyDescent="0.25">
      <c r="A181" s="117"/>
      <c r="B181" s="160"/>
      <c r="C181" s="160"/>
      <c r="D181" s="171"/>
      <c r="E181" s="106"/>
      <c r="F181" s="106"/>
      <c r="G181" s="167"/>
      <c r="H181" s="167"/>
      <c r="I181" s="167"/>
      <c r="J181" s="127"/>
      <c r="K181" s="167"/>
      <c r="L181" s="117"/>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c r="AR181" s="106"/>
      <c r="AS181" s="106"/>
      <c r="AT181" s="106"/>
      <c r="AU181" s="106"/>
      <c r="AV181" s="106"/>
      <c r="AW181" s="106"/>
    </row>
    <row r="182" spans="1:49" x14ac:dyDescent="0.25">
      <c r="A182" s="117"/>
      <c r="B182" s="160"/>
      <c r="C182" s="160"/>
      <c r="D182" s="171"/>
      <c r="E182" s="106"/>
      <c r="F182" s="106"/>
      <c r="G182" s="167"/>
      <c r="H182" s="167"/>
      <c r="I182" s="167"/>
      <c r="J182" s="127"/>
      <c r="K182" s="167"/>
      <c r="L182" s="117"/>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row>
    <row r="183" spans="1:49" x14ac:dyDescent="0.25">
      <c r="A183" s="117"/>
      <c r="B183" s="160"/>
      <c r="C183" s="160"/>
      <c r="D183" s="171"/>
      <c r="E183" s="106"/>
      <c r="F183" s="106"/>
      <c r="G183" s="167"/>
      <c r="H183" s="167"/>
      <c r="I183" s="167"/>
      <c r="J183" s="127"/>
      <c r="K183" s="167"/>
      <c r="L183" s="117"/>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row>
    <row r="184" spans="1:49" x14ac:dyDescent="0.25">
      <c r="A184" s="117"/>
      <c r="B184" s="160"/>
      <c r="C184" s="160"/>
      <c r="D184" s="171"/>
      <c r="E184" s="106"/>
      <c r="F184" s="106"/>
      <c r="G184" s="167"/>
      <c r="H184" s="167"/>
      <c r="I184" s="167"/>
      <c r="J184" s="127"/>
      <c r="K184" s="167"/>
      <c r="L184" s="117"/>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row>
    <row r="185" spans="1:49" x14ac:dyDescent="0.25">
      <c r="A185" s="117"/>
      <c r="B185" s="160"/>
      <c r="C185" s="160"/>
      <c r="D185" s="171"/>
      <c r="E185" s="106"/>
      <c r="F185" s="106"/>
      <c r="G185" s="167"/>
      <c r="H185" s="167"/>
      <c r="I185" s="167"/>
      <c r="J185" s="127"/>
      <c r="K185" s="167"/>
      <c r="L185" s="117"/>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c r="AI185" s="106"/>
      <c r="AJ185" s="106"/>
      <c r="AK185" s="106"/>
      <c r="AL185" s="106"/>
      <c r="AM185" s="106"/>
      <c r="AN185" s="106"/>
      <c r="AO185" s="106"/>
      <c r="AP185" s="106"/>
      <c r="AQ185" s="106"/>
      <c r="AR185" s="106"/>
      <c r="AS185" s="106"/>
      <c r="AT185" s="106"/>
      <c r="AU185" s="106"/>
      <c r="AV185" s="106"/>
      <c r="AW185" s="106"/>
    </row>
    <row r="186" spans="1:49" x14ac:dyDescent="0.25">
      <c r="A186" s="117"/>
      <c r="B186" s="160"/>
      <c r="C186" s="160"/>
      <c r="D186" s="171"/>
      <c r="E186" s="106"/>
      <c r="F186" s="106"/>
      <c r="G186" s="167"/>
      <c r="H186" s="167"/>
      <c r="I186" s="167"/>
      <c r="J186" s="127"/>
      <c r="K186" s="167"/>
      <c r="L186" s="117"/>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06"/>
      <c r="AI186" s="106"/>
      <c r="AJ186" s="106"/>
      <c r="AK186" s="106"/>
      <c r="AL186" s="106"/>
      <c r="AM186" s="106"/>
      <c r="AN186" s="106"/>
      <c r="AO186" s="106"/>
      <c r="AP186" s="106"/>
      <c r="AQ186" s="106"/>
      <c r="AR186" s="106"/>
      <c r="AS186" s="106"/>
      <c r="AT186" s="106"/>
      <c r="AU186" s="106"/>
      <c r="AV186" s="106"/>
      <c r="AW186" s="106"/>
    </row>
    <row r="187" spans="1:49" x14ac:dyDescent="0.25">
      <c r="A187" s="117"/>
      <c r="B187" s="160"/>
      <c r="C187" s="160"/>
      <c r="D187" s="171"/>
      <c r="E187" s="106"/>
      <c r="F187" s="106"/>
      <c r="G187" s="167"/>
      <c r="H187" s="167"/>
      <c r="I187" s="167"/>
      <c r="J187" s="127"/>
      <c r="K187" s="167"/>
      <c r="L187" s="117"/>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c r="AM187" s="106"/>
      <c r="AN187" s="106"/>
      <c r="AO187" s="106"/>
      <c r="AP187" s="106"/>
      <c r="AQ187" s="106"/>
      <c r="AR187" s="106"/>
      <c r="AS187" s="106"/>
      <c r="AT187" s="106"/>
      <c r="AU187" s="106"/>
      <c r="AV187" s="106"/>
      <c r="AW187" s="106"/>
    </row>
    <row r="188" spans="1:49" x14ac:dyDescent="0.25">
      <c r="A188" s="117"/>
      <c r="B188" s="160"/>
      <c r="C188" s="160"/>
      <c r="D188" s="171"/>
      <c r="E188" s="106"/>
      <c r="F188" s="106"/>
      <c r="G188" s="167"/>
      <c r="H188" s="167"/>
      <c r="I188" s="167"/>
      <c r="J188" s="127"/>
      <c r="K188" s="167"/>
      <c r="L188" s="117"/>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06"/>
      <c r="AV188" s="106"/>
      <c r="AW188" s="106"/>
    </row>
    <row r="189" spans="1:49" x14ac:dyDescent="0.25">
      <c r="A189" s="117"/>
      <c r="B189" s="160"/>
      <c r="C189" s="160"/>
      <c r="D189" s="171"/>
      <c r="E189" s="106"/>
      <c r="F189" s="106"/>
      <c r="G189" s="167"/>
      <c r="H189" s="167"/>
      <c r="I189" s="167"/>
      <c r="J189" s="127"/>
      <c r="K189" s="167"/>
      <c r="L189" s="117"/>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06"/>
      <c r="AI189" s="106"/>
      <c r="AJ189" s="106"/>
      <c r="AK189" s="106"/>
      <c r="AL189" s="106"/>
      <c r="AM189" s="106"/>
      <c r="AN189" s="106"/>
      <c r="AO189" s="106"/>
      <c r="AP189" s="106"/>
      <c r="AQ189" s="106"/>
      <c r="AR189" s="106"/>
      <c r="AS189" s="106"/>
      <c r="AT189" s="106"/>
      <c r="AU189" s="106"/>
      <c r="AV189" s="106"/>
      <c r="AW189" s="106"/>
    </row>
    <row r="190" spans="1:49" x14ac:dyDescent="0.25">
      <c r="A190" s="117"/>
      <c r="B190" s="160"/>
      <c r="C190" s="160"/>
      <c r="D190" s="171"/>
      <c r="E190" s="106"/>
      <c r="F190" s="106"/>
      <c r="G190" s="167"/>
      <c r="H190" s="167"/>
      <c r="I190" s="167"/>
      <c r="J190" s="127"/>
      <c r="K190" s="167"/>
      <c r="L190" s="117"/>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6"/>
      <c r="AW190" s="106"/>
    </row>
    <row r="191" spans="1:49" x14ac:dyDescent="0.25">
      <c r="A191" s="117"/>
      <c r="B191" s="160"/>
      <c r="C191" s="160"/>
      <c r="D191" s="171"/>
      <c r="E191" s="106"/>
      <c r="F191" s="106"/>
      <c r="G191" s="167"/>
      <c r="H191" s="167"/>
      <c r="I191" s="167"/>
      <c r="J191" s="127"/>
      <c r="K191" s="167"/>
      <c r="L191" s="117"/>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c r="AM191" s="106"/>
      <c r="AN191" s="106"/>
      <c r="AO191" s="106"/>
      <c r="AP191" s="106"/>
      <c r="AQ191" s="106"/>
      <c r="AR191" s="106"/>
      <c r="AS191" s="106"/>
      <c r="AT191" s="106"/>
      <c r="AU191" s="106"/>
      <c r="AV191" s="106"/>
      <c r="AW191" s="106"/>
    </row>
    <row r="192" spans="1:49" x14ac:dyDescent="0.25">
      <c r="A192" s="117"/>
      <c r="B192" s="160"/>
      <c r="C192" s="160"/>
      <c r="D192" s="171"/>
      <c r="E192" s="106"/>
      <c r="F192" s="106"/>
      <c r="G192" s="167"/>
      <c r="H192" s="167"/>
      <c r="I192" s="167"/>
      <c r="J192" s="127"/>
      <c r="K192" s="167"/>
      <c r="L192" s="117"/>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106"/>
      <c r="AS192" s="106"/>
      <c r="AT192" s="106"/>
      <c r="AU192" s="106"/>
      <c r="AV192" s="106"/>
      <c r="AW192" s="106"/>
    </row>
    <row r="193" spans="1:49" x14ac:dyDescent="0.25">
      <c r="A193" s="117"/>
      <c r="B193" s="160"/>
      <c r="C193" s="160"/>
      <c r="D193" s="171"/>
      <c r="E193" s="106"/>
      <c r="F193" s="106"/>
      <c r="G193" s="167"/>
      <c r="H193" s="167"/>
      <c r="I193" s="167"/>
      <c r="J193" s="127"/>
      <c r="K193" s="167"/>
      <c r="L193" s="117"/>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c r="AO193" s="106"/>
      <c r="AP193" s="106"/>
      <c r="AQ193" s="106"/>
      <c r="AR193" s="106"/>
      <c r="AS193" s="106"/>
      <c r="AT193" s="106"/>
      <c r="AU193" s="106"/>
      <c r="AV193" s="106"/>
      <c r="AW193" s="106"/>
    </row>
    <row r="194" spans="1:49" x14ac:dyDescent="0.25">
      <c r="A194" s="117"/>
      <c r="B194" s="160"/>
      <c r="C194" s="160"/>
      <c r="D194" s="171"/>
      <c r="E194" s="106"/>
      <c r="F194" s="106"/>
      <c r="G194" s="167"/>
      <c r="H194" s="167"/>
      <c r="I194" s="167"/>
      <c r="J194" s="127"/>
      <c r="K194" s="167"/>
      <c r="L194" s="117"/>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c r="AM194" s="106"/>
      <c r="AN194" s="106"/>
      <c r="AO194" s="106"/>
      <c r="AP194" s="106"/>
      <c r="AQ194" s="106"/>
      <c r="AR194" s="106"/>
      <c r="AS194" s="106"/>
      <c r="AT194" s="106"/>
      <c r="AU194" s="106"/>
      <c r="AV194" s="106"/>
      <c r="AW194" s="106"/>
    </row>
    <row r="195" spans="1:49" x14ac:dyDescent="0.25">
      <c r="A195" s="117"/>
      <c r="B195" s="160"/>
      <c r="C195" s="160"/>
      <c r="D195" s="171"/>
      <c r="E195" s="106"/>
      <c r="F195" s="106"/>
      <c r="G195" s="167"/>
      <c r="H195" s="167"/>
      <c r="I195" s="167"/>
      <c r="J195" s="127"/>
      <c r="K195" s="167"/>
      <c r="L195" s="117"/>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row>
    <row r="196" spans="1:49" x14ac:dyDescent="0.25">
      <c r="A196" s="117"/>
      <c r="B196" s="160"/>
      <c r="C196" s="160"/>
      <c r="D196" s="171"/>
      <c r="E196" s="106"/>
      <c r="F196" s="106"/>
      <c r="G196" s="167"/>
      <c r="H196" s="167"/>
      <c r="I196" s="167"/>
      <c r="J196" s="127"/>
      <c r="K196" s="167"/>
      <c r="L196" s="117"/>
      <c r="M196" s="106"/>
      <c r="N196" s="106"/>
      <c r="O196" s="106"/>
      <c r="P196" s="106"/>
      <c r="Q196" s="106"/>
      <c r="R196" s="106"/>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row>
    <row r="197" spans="1:49" x14ac:dyDescent="0.25">
      <c r="A197" s="117"/>
      <c r="B197" s="160"/>
      <c r="C197" s="160"/>
      <c r="D197" s="171"/>
      <c r="E197" s="106"/>
      <c r="F197" s="106"/>
      <c r="G197" s="167"/>
      <c r="H197" s="167"/>
      <c r="I197" s="167"/>
      <c r="J197" s="127"/>
      <c r="K197" s="167"/>
      <c r="L197" s="117"/>
      <c r="M197" s="106"/>
      <c r="N197" s="106"/>
      <c r="O197" s="106"/>
      <c r="P197" s="106"/>
      <c r="Q197" s="106"/>
      <c r="R197" s="106"/>
      <c r="S197" s="106"/>
      <c r="T197" s="106"/>
      <c r="U197" s="106"/>
      <c r="V197" s="106"/>
      <c r="W197" s="106"/>
      <c r="X197" s="106"/>
      <c r="Y197" s="106"/>
      <c r="Z197" s="106"/>
      <c r="AA197" s="106"/>
      <c r="AB197" s="106"/>
      <c r="AC197" s="106"/>
      <c r="AD197" s="106"/>
      <c r="AE197" s="106"/>
      <c r="AF197" s="106"/>
      <c r="AG197" s="106"/>
      <c r="AH197" s="106"/>
      <c r="AI197" s="106"/>
      <c r="AJ197" s="106"/>
      <c r="AK197" s="106"/>
      <c r="AL197" s="106"/>
      <c r="AM197" s="106"/>
      <c r="AN197" s="106"/>
      <c r="AO197" s="106"/>
      <c r="AP197" s="106"/>
      <c r="AQ197" s="106"/>
      <c r="AR197" s="106"/>
      <c r="AS197" s="106"/>
      <c r="AT197" s="106"/>
      <c r="AU197" s="106"/>
      <c r="AV197" s="106"/>
      <c r="AW197" s="106"/>
    </row>
    <row r="198" spans="1:49" x14ac:dyDescent="0.25">
      <c r="A198" s="117"/>
      <c r="B198" s="160"/>
      <c r="C198" s="160"/>
      <c r="D198" s="171"/>
      <c r="E198" s="106"/>
      <c r="F198" s="106"/>
      <c r="G198" s="167"/>
      <c r="H198" s="167"/>
      <c r="I198" s="167"/>
      <c r="J198" s="127"/>
      <c r="K198" s="167"/>
      <c r="L198" s="117"/>
      <c r="M198" s="106"/>
      <c r="N198" s="106"/>
      <c r="O198" s="106"/>
      <c r="P198" s="106"/>
      <c r="Q198" s="106"/>
      <c r="R198" s="106"/>
      <c r="S198" s="106"/>
      <c r="T198" s="106"/>
      <c r="U198" s="106"/>
      <c r="V198" s="106"/>
      <c r="W198" s="106"/>
      <c r="X198" s="106"/>
      <c r="Y198" s="106"/>
      <c r="Z198" s="106"/>
      <c r="AA198" s="106"/>
      <c r="AB198" s="106"/>
      <c r="AC198" s="106"/>
      <c r="AD198" s="106"/>
      <c r="AE198" s="106"/>
      <c r="AF198" s="106"/>
      <c r="AG198" s="106"/>
      <c r="AH198" s="106"/>
      <c r="AI198" s="106"/>
      <c r="AJ198" s="106"/>
      <c r="AK198" s="106"/>
      <c r="AL198" s="106"/>
      <c r="AM198" s="106"/>
      <c r="AN198" s="106"/>
      <c r="AO198" s="106"/>
      <c r="AP198" s="106"/>
      <c r="AQ198" s="106"/>
      <c r="AR198" s="106"/>
      <c r="AS198" s="106"/>
      <c r="AT198" s="106"/>
      <c r="AU198" s="106"/>
      <c r="AV198" s="106"/>
      <c r="AW198" s="106"/>
    </row>
    <row r="199" spans="1:49" x14ac:dyDescent="0.25">
      <c r="A199" s="117"/>
      <c r="B199" s="160"/>
      <c r="C199" s="160"/>
      <c r="D199" s="171"/>
      <c r="E199" s="106"/>
      <c r="F199" s="106"/>
      <c r="G199" s="167"/>
      <c r="H199" s="167"/>
      <c r="I199" s="167"/>
      <c r="J199" s="127"/>
      <c r="K199" s="167"/>
      <c r="L199" s="117"/>
      <c r="M199" s="106"/>
      <c r="N199" s="106"/>
      <c r="O199" s="106"/>
      <c r="P199" s="106"/>
      <c r="Q199" s="106"/>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c r="AM199" s="106"/>
      <c r="AN199" s="106"/>
      <c r="AO199" s="106"/>
      <c r="AP199" s="106"/>
      <c r="AQ199" s="106"/>
      <c r="AR199" s="106"/>
      <c r="AS199" s="106"/>
      <c r="AT199" s="106"/>
      <c r="AU199" s="106"/>
      <c r="AV199" s="106"/>
      <c r="AW199" s="106"/>
    </row>
    <row r="200" spans="1:49" x14ac:dyDescent="0.25">
      <c r="A200" s="117"/>
      <c r="B200" s="160"/>
      <c r="C200" s="160"/>
      <c r="D200" s="171"/>
      <c r="E200" s="106"/>
      <c r="F200" s="106"/>
      <c r="G200" s="167"/>
      <c r="H200" s="167"/>
      <c r="I200" s="167"/>
      <c r="J200" s="127"/>
      <c r="K200" s="167"/>
      <c r="L200" s="117"/>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row>
    <row r="201" spans="1:49" x14ac:dyDescent="0.25">
      <c r="A201" s="117"/>
      <c r="B201" s="160"/>
      <c r="C201" s="160"/>
      <c r="D201" s="171"/>
      <c r="E201" s="106"/>
      <c r="F201" s="106"/>
      <c r="G201" s="167"/>
      <c r="H201" s="167"/>
      <c r="I201" s="167"/>
      <c r="J201" s="127"/>
      <c r="K201" s="167"/>
      <c r="L201" s="117"/>
      <c r="M201" s="106"/>
      <c r="N201" s="106"/>
      <c r="O201" s="106"/>
      <c r="P201" s="106"/>
      <c r="Q201" s="106"/>
      <c r="R201" s="106"/>
      <c r="S201" s="106"/>
      <c r="T201" s="106"/>
      <c r="U201" s="106"/>
      <c r="V201" s="106"/>
      <c r="W201" s="106"/>
      <c r="X201" s="106"/>
      <c r="Y201" s="106"/>
      <c r="Z201" s="106"/>
      <c r="AA201" s="106"/>
      <c r="AB201" s="106"/>
      <c r="AC201" s="106"/>
      <c r="AD201" s="106"/>
      <c r="AE201" s="106"/>
      <c r="AF201" s="106"/>
      <c r="AG201" s="106"/>
      <c r="AH201" s="106"/>
      <c r="AI201" s="106"/>
      <c r="AJ201" s="106"/>
      <c r="AK201" s="106"/>
      <c r="AL201" s="106"/>
      <c r="AM201" s="106"/>
      <c r="AN201" s="106"/>
      <c r="AO201" s="106"/>
      <c r="AP201" s="106"/>
      <c r="AQ201" s="106"/>
      <c r="AR201" s="106"/>
      <c r="AS201" s="106"/>
      <c r="AT201" s="106"/>
      <c r="AU201" s="106"/>
      <c r="AV201" s="106"/>
      <c r="AW201" s="106"/>
    </row>
    <row r="202" spans="1:49" x14ac:dyDescent="0.25">
      <c r="A202" s="117"/>
      <c r="B202" s="160"/>
      <c r="C202" s="160"/>
      <c r="D202" s="171"/>
      <c r="E202" s="106"/>
      <c r="F202" s="106"/>
      <c r="G202" s="167"/>
      <c r="H202" s="167"/>
      <c r="I202" s="167"/>
      <c r="J202" s="127"/>
      <c r="K202" s="167"/>
      <c r="L202" s="117"/>
      <c r="M202" s="106"/>
      <c r="N202" s="106"/>
      <c r="O202" s="106"/>
      <c r="P202" s="106"/>
      <c r="Q202" s="106"/>
      <c r="R202" s="106"/>
      <c r="S202" s="106"/>
      <c r="T202" s="106"/>
      <c r="U202" s="106"/>
      <c r="V202" s="106"/>
      <c r="W202" s="106"/>
      <c r="X202" s="106"/>
      <c r="Y202" s="106"/>
      <c r="Z202" s="106"/>
      <c r="AA202" s="106"/>
      <c r="AB202" s="106"/>
      <c r="AC202" s="106"/>
      <c r="AD202" s="106"/>
      <c r="AE202" s="106"/>
      <c r="AF202" s="106"/>
      <c r="AG202" s="106"/>
      <c r="AH202" s="106"/>
      <c r="AI202" s="106"/>
      <c r="AJ202" s="106"/>
      <c r="AK202" s="106"/>
      <c r="AL202" s="106"/>
      <c r="AM202" s="106"/>
      <c r="AN202" s="106"/>
      <c r="AO202" s="106"/>
      <c r="AP202" s="106"/>
      <c r="AQ202" s="106"/>
      <c r="AR202" s="106"/>
      <c r="AS202" s="106"/>
      <c r="AT202" s="106"/>
      <c r="AU202" s="106"/>
      <c r="AV202" s="106"/>
      <c r="AW202" s="106"/>
    </row>
    <row r="203" spans="1:49" x14ac:dyDescent="0.25">
      <c r="A203" s="117"/>
      <c r="B203" s="160"/>
      <c r="C203" s="160"/>
      <c r="D203" s="171"/>
      <c r="E203" s="106"/>
      <c r="F203" s="106"/>
      <c r="G203" s="167"/>
      <c r="H203" s="167"/>
      <c r="I203" s="167"/>
      <c r="J203" s="127"/>
      <c r="K203" s="167"/>
      <c r="L203" s="117"/>
      <c r="M203" s="106"/>
      <c r="N203" s="106"/>
      <c r="O203" s="106"/>
      <c r="P203" s="106"/>
      <c r="Q203" s="106"/>
      <c r="R203" s="106"/>
      <c r="S203" s="106"/>
      <c r="T203" s="106"/>
      <c r="U203" s="106"/>
      <c r="V203" s="106"/>
      <c r="W203" s="106"/>
      <c r="X203" s="106"/>
      <c r="Y203" s="106"/>
      <c r="Z203" s="106"/>
      <c r="AA203" s="106"/>
      <c r="AB203" s="106"/>
      <c r="AC203" s="106"/>
      <c r="AD203" s="106"/>
      <c r="AE203" s="106"/>
      <c r="AF203" s="106"/>
      <c r="AG203" s="106"/>
      <c r="AH203" s="106"/>
      <c r="AI203" s="106"/>
      <c r="AJ203" s="106"/>
      <c r="AK203" s="106"/>
      <c r="AL203" s="106"/>
      <c r="AM203" s="106"/>
      <c r="AN203" s="106"/>
      <c r="AO203" s="106"/>
      <c r="AP203" s="106"/>
      <c r="AQ203" s="106"/>
      <c r="AR203" s="106"/>
      <c r="AS203" s="106"/>
      <c r="AT203" s="106"/>
      <c r="AU203" s="106"/>
      <c r="AV203" s="106"/>
      <c r="AW203" s="106"/>
    </row>
    <row r="204" spans="1:49" x14ac:dyDescent="0.25">
      <c r="A204" s="117"/>
      <c r="B204" s="160"/>
      <c r="C204" s="160"/>
      <c r="D204" s="171"/>
      <c r="E204" s="106"/>
      <c r="F204" s="106"/>
      <c r="G204" s="167"/>
      <c r="H204" s="167"/>
      <c r="I204" s="167"/>
      <c r="J204" s="127"/>
      <c r="K204" s="167"/>
      <c r="L204" s="117"/>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c r="AM204" s="106"/>
      <c r="AN204" s="106"/>
      <c r="AO204" s="106"/>
      <c r="AP204" s="106"/>
      <c r="AQ204" s="106"/>
      <c r="AR204" s="106"/>
      <c r="AS204" s="106"/>
      <c r="AT204" s="106"/>
      <c r="AU204" s="106"/>
      <c r="AV204" s="106"/>
      <c r="AW204" s="106"/>
    </row>
    <row r="205" spans="1:49" x14ac:dyDescent="0.25">
      <c r="A205" s="117"/>
      <c r="B205" s="160"/>
      <c r="C205" s="160"/>
      <c r="D205" s="171"/>
      <c r="E205" s="106"/>
      <c r="F205" s="106"/>
      <c r="G205" s="167"/>
      <c r="H205" s="167"/>
      <c r="I205" s="167"/>
      <c r="J205" s="127"/>
      <c r="K205" s="167"/>
      <c r="L205" s="117"/>
      <c r="M205" s="106"/>
      <c r="N205" s="106"/>
      <c r="O205" s="106"/>
      <c r="P205" s="106"/>
      <c r="Q205" s="106"/>
      <c r="R205" s="106"/>
      <c r="S205" s="106"/>
      <c r="T205" s="106"/>
      <c r="U205" s="106"/>
      <c r="V205" s="106"/>
      <c r="W205" s="106"/>
      <c r="X205" s="106"/>
      <c r="Y205" s="106"/>
      <c r="Z205" s="106"/>
      <c r="AA205" s="106"/>
      <c r="AB205" s="106"/>
      <c r="AC205" s="106"/>
      <c r="AD205" s="106"/>
      <c r="AE205" s="106"/>
      <c r="AF205" s="106"/>
      <c r="AG205" s="106"/>
      <c r="AH205" s="106"/>
      <c r="AI205" s="106"/>
      <c r="AJ205" s="106"/>
      <c r="AK205" s="106"/>
      <c r="AL205" s="106"/>
      <c r="AM205" s="106"/>
      <c r="AN205" s="106"/>
      <c r="AO205" s="106"/>
      <c r="AP205" s="106"/>
      <c r="AQ205" s="106"/>
      <c r="AR205" s="106"/>
      <c r="AS205" s="106"/>
      <c r="AT205" s="106"/>
      <c r="AU205" s="106"/>
      <c r="AV205" s="106"/>
      <c r="AW205" s="106"/>
    </row>
    <row r="206" spans="1:49" x14ac:dyDescent="0.25">
      <c r="A206" s="117"/>
      <c r="B206" s="160"/>
      <c r="C206" s="160"/>
      <c r="D206" s="171"/>
      <c r="E206" s="106"/>
      <c r="F206" s="106"/>
      <c r="G206" s="167"/>
      <c r="H206" s="167"/>
      <c r="I206" s="167"/>
      <c r="J206" s="127"/>
      <c r="K206" s="167"/>
      <c r="L206" s="117"/>
      <c r="M206" s="106"/>
      <c r="N206" s="106"/>
      <c r="O206" s="106"/>
      <c r="P206" s="106"/>
      <c r="Q206" s="106"/>
      <c r="R206" s="106"/>
      <c r="S206" s="106"/>
      <c r="T206" s="106"/>
      <c r="U206" s="106"/>
      <c r="V206" s="106"/>
      <c r="W206" s="106"/>
      <c r="X206" s="106"/>
      <c r="Y206" s="106"/>
      <c r="Z206" s="106"/>
      <c r="AA206" s="106"/>
      <c r="AB206" s="106"/>
      <c r="AC206" s="106"/>
      <c r="AD206" s="106"/>
      <c r="AE206" s="106"/>
      <c r="AF206" s="106"/>
      <c r="AG206" s="106"/>
      <c r="AH206" s="106"/>
      <c r="AI206" s="106"/>
      <c r="AJ206" s="106"/>
      <c r="AK206" s="106"/>
      <c r="AL206" s="106"/>
      <c r="AM206" s="106"/>
      <c r="AN206" s="106"/>
      <c r="AO206" s="106"/>
      <c r="AP206" s="106"/>
      <c r="AQ206" s="106"/>
      <c r="AR206" s="106"/>
      <c r="AS206" s="106"/>
      <c r="AT206" s="106"/>
      <c r="AU206" s="106"/>
      <c r="AV206" s="106"/>
      <c r="AW206" s="106"/>
    </row>
    <row r="207" spans="1:49" x14ac:dyDescent="0.25">
      <c r="A207" s="117"/>
      <c r="B207" s="160"/>
      <c r="C207" s="160"/>
      <c r="D207" s="171"/>
      <c r="E207" s="106"/>
      <c r="F207" s="106"/>
      <c r="G207" s="167"/>
      <c r="H207" s="167"/>
      <c r="I207" s="167"/>
      <c r="J207" s="127"/>
      <c r="K207" s="167"/>
      <c r="L207" s="117"/>
      <c r="M207" s="106"/>
      <c r="N207" s="106"/>
      <c r="O207" s="106"/>
      <c r="P207" s="106"/>
      <c r="Q207" s="106"/>
      <c r="R207" s="106"/>
      <c r="S207" s="106"/>
      <c r="T207" s="106"/>
      <c r="U207" s="106"/>
      <c r="V207" s="106"/>
      <c r="W207" s="106"/>
      <c r="X207" s="106"/>
      <c r="Y207" s="106"/>
      <c r="Z207" s="106"/>
      <c r="AA207" s="106"/>
      <c r="AB207" s="106"/>
      <c r="AC207" s="106"/>
      <c r="AD207" s="106"/>
      <c r="AE207" s="106"/>
      <c r="AF207" s="106"/>
      <c r="AG207" s="106"/>
      <c r="AH207" s="106"/>
      <c r="AI207" s="106"/>
      <c r="AJ207" s="106"/>
      <c r="AK207" s="106"/>
      <c r="AL207" s="106"/>
      <c r="AM207" s="106"/>
      <c r="AN207" s="106"/>
      <c r="AO207" s="106"/>
      <c r="AP207" s="106"/>
      <c r="AQ207" s="106"/>
      <c r="AR207" s="106"/>
      <c r="AS207" s="106"/>
      <c r="AT207" s="106"/>
      <c r="AU207" s="106"/>
      <c r="AV207" s="106"/>
      <c r="AW207" s="106"/>
    </row>
    <row r="208" spans="1:49" x14ac:dyDescent="0.25">
      <c r="A208" s="117"/>
      <c r="B208" s="160"/>
      <c r="C208" s="160"/>
      <c r="D208" s="171"/>
      <c r="E208" s="106"/>
      <c r="F208" s="106"/>
      <c r="G208" s="167"/>
      <c r="H208" s="167"/>
      <c r="I208" s="167"/>
      <c r="J208" s="127"/>
      <c r="K208" s="167"/>
      <c r="L208" s="117"/>
      <c r="M208" s="106"/>
      <c r="N208" s="106"/>
      <c r="O208" s="106"/>
      <c r="P208" s="106"/>
      <c r="Q208" s="106"/>
      <c r="R208" s="106"/>
      <c r="S208" s="106"/>
      <c r="T208" s="106"/>
      <c r="U208" s="106"/>
      <c r="V208" s="106"/>
      <c r="W208" s="106"/>
      <c r="X208" s="106"/>
      <c r="Y208" s="106"/>
      <c r="Z208" s="106"/>
      <c r="AA208" s="106"/>
      <c r="AB208" s="106"/>
      <c r="AC208" s="106"/>
      <c r="AD208" s="106"/>
      <c r="AE208" s="106"/>
      <c r="AF208" s="106"/>
      <c r="AG208" s="106"/>
      <c r="AH208" s="106"/>
      <c r="AI208" s="106"/>
      <c r="AJ208" s="106"/>
      <c r="AK208" s="106"/>
      <c r="AL208" s="106"/>
      <c r="AM208" s="106"/>
      <c r="AN208" s="106"/>
      <c r="AO208" s="106"/>
      <c r="AP208" s="106"/>
      <c r="AQ208" s="106"/>
      <c r="AR208" s="106"/>
      <c r="AS208" s="106"/>
      <c r="AT208" s="106"/>
      <c r="AU208" s="106"/>
      <c r="AV208" s="106"/>
      <c r="AW208" s="106"/>
    </row>
    <row r="209" spans="1:49" x14ac:dyDescent="0.25">
      <c r="A209" s="117"/>
      <c r="B209" s="160"/>
      <c r="C209" s="160"/>
      <c r="D209" s="171"/>
      <c r="E209" s="106"/>
      <c r="F209" s="106"/>
      <c r="G209" s="167"/>
      <c r="H209" s="167"/>
      <c r="I209" s="167"/>
      <c r="J209" s="127"/>
      <c r="K209" s="167"/>
      <c r="L209" s="117"/>
      <c r="M209" s="106"/>
      <c r="N209" s="106"/>
      <c r="O209" s="106"/>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c r="AM209" s="106"/>
      <c r="AN209" s="106"/>
      <c r="AO209" s="106"/>
      <c r="AP209" s="106"/>
      <c r="AQ209" s="106"/>
      <c r="AR209" s="106"/>
      <c r="AS209" s="106"/>
      <c r="AT209" s="106"/>
      <c r="AU209" s="106"/>
      <c r="AV209" s="106"/>
      <c r="AW209" s="106"/>
    </row>
    <row r="210" spans="1:49" x14ac:dyDescent="0.25">
      <c r="A210" s="117"/>
      <c r="B210" s="160"/>
      <c r="C210" s="160"/>
      <c r="D210" s="171"/>
      <c r="E210" s="106"/>
      <c r="F210" s="106"/>
      <c r="G210" s="167"/>
      <c r="H210" s="167"/>
      <c r="I210" s="167"/>
      <c r="J210" s="127"/>
      <c r="K210" s="167"/>
      <c r="L210" s="117"/>
      <c r="M210" s="106"/>
      <c r="N210" s="106"/>
      <c r="O210" s="106"/>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c r="AM210" s="106"/>
      <c r="AN210" s="106"/>
      <c r="AO210" s="106"/>
      <c r="AP210" s="106"/>
      <c r="AQ210" s="106"/>
      <c r="AR210" s="106"/>
      <c r="AS210" s="106"/>
      <c r="AT210" s="106"/>
      <c r="AU210" s="106"/>
      <c r="AV210" s="106"/>
      <c r="AW210" s="106"/>
    </row>
    <row r="211" spans="1:49" x14ac:dyDescent="0.25">
      <c r="A211" s="117"/>
      <c r="B211" s="160"/>
      <c r="C211" s="160"/>
      <c r="D211" s="171"/>
      <c r="E211" s="106"/>
      <c r="F211" s="106"/>
      <c r="G211" s="167"/>
      <c r="H211" s="167"/>
      <c r="I211" s="167"/>
      <c r="J211" s="127"/>
      <c r="K211" s="167"/>
      <c r="L211" s="117"/>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row>
    <row r="212" spans="1:49" x14ac:dyDescent="0.25">
      <c r="A212" s="117"/>
      <c r="B212" s="160"/>
      <c r="C212" s="160"/>
      <c r="D212" s="171"/>
      <c r="E212" s="106"/>
      <c r="F212" s="106"/>
      <c r="G212" s="167"/>
      <c r="H212" s="167"/>
      <c r="I212" s="167"/>
      <c r="J212" s="127"/>
      <c r="K212" s="167"/>
      <c r="L212" s="117"/>
      <c r="M212" s="106"/>
      <c r="N212" s="106"/>
      <c r="O212" s="106"/>
      <c r="P212" s="106"/>
      <c r="Q212" s="106"/>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c r="AM212" s="106"/>
      <c r="AN212" s="106"/>
      <c r="AO212" s="106"/>
      <c r="AP212" s="106"/>
      <c r="AQ212" s="106"/>
      <c r="AR212" s="106"/>
      <c r="AS212" s="106"/>
      <c r="AT212" s="106"/>
      <c r="AU212" s="106"/>
      <c r="AV212" s="106"/>
      <c r="AW212" s="106"/>
    </row>
    <row r="213" spans="1:49" x14ac:dyDescent="0.25">
      <c r="A213" s="117"/>
      <c r="B213" s="160"/>
      <c r="C213" s="160"/>
      <c r="D213" s="171"/>
      <c r="E213" s="106"/>
      <c r="F213" s="106"/>
      <c r="G213" s="167"/>
      <c r="H213" s="167"/>
      <c r="I213" s="167"/>
      <c r="J213" s="127"/>
      <c r="K213" s="167"/>
      <c r="L213" s="117"/>
      <c r="M213" s="106"/>
      <c r="N213" s="106"/>
      <c r="O213" s="106"/>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c r="AM213" s="106"/>
      <c r="AN213" s="106"/>
      <c r="AO213" s="106"/>
      <c r="AP213" s="106"/>
      <c r="AQ213" s="106"/>
      <c r="AR213" s="106"/>
      <c r="AS213" s="106"/>
      <c r="AT213" s="106"/>
      <c r="AU213" s="106"/>
      <c r="AV213" s="106"/>
      <c r="AW213" s="106"/>
    </row>
    <row r="214" spans="1:49" x14ac:dyDescent="0.25">
      <c r="A214" s="117"/>
      <c r="B214" s="160"/>
      <c r="C214" s="160"/>
      <c r="D214" s="171"/>
      <c r="E214" s="106"/>
      <c r="F214" s="106"/>
      <c r="G214" s="167"/>
      <c r="H214" s="167"/>
      <c r="I214" s="167"/>
      <c r="J214" s="127"/>
      <c r="K214" s="167"/>
      <c r="L214" s="117"/>
      <c r="M214" s="106"/>
      <c r="N214" s="106"/>
      <c r="O214" s="106"/>
      <c r="P214" s="106"/>
      <c r="Q214" s="106"/>
      <c r="R214" s="106"/>
      <c r="S214" s="106"/>
      <c r="T214" s="106"/>
      <c r="U214" s="106"/>
      <c r="V214" s="106"/>
      <c r="W214" s="106"/>
      <c r="X214" s="106"/>
      <c r="Y214" s="106"/>
      <c r="Z214" s="106"/>
      <c r="AA214" s="106"/>
      <c r="AB214" s="106"/>
      <c r="AC214" s="106"/>
      <c r="AD214" s="106"/>
      <c r="AE214" s="106"/>
      <c r="AF214" s="106"/>
      <c r="AG214" s="106"/>
      <c r="AH214" s="106"/>
      <c r="AI214" s="106"/>
      <c r="AJ214" s="106"/>
      <c r="AK214" s="106"/>
      <c r="AL214" s="106"/>
      <c r="AM214" s="106"/>
      <c r="AN214" s="106"/>
      <c r="AO214" s="106"/>
      <c r="AP214" s="106"/>
      <c r="AQ214" s="106"/>
      <c r="AR214" s="106"/>
      <c r="AS214" s="106"/>
      <c r="AT214" s="106"/>
      <c r="AU214" s="106"/>
      <c r="AV214" s="106"/>
      <c r="AW214" s="106"/>
    </row>
    <row r="215" spans="1:49" x14ac:dyDescent="0.25">
      <c r="A215" s="117"/>
      <c r="B215" s="160"/>
      <c r="C215" s="160"/>
      <c r="D215" s="171"/>
      <c r="E215" s="106"/>
      <c r="F215" s="106"/>
      <c r="G215" s="167"/>
      <c r="H215" s="167"/>
      <c r="I215" s="167"/>
      <c r="J215" s="127"/>
      <c r="K215" s="167"/>
      <c r="L215" s="117"/>
      <c r="M215" s="106"/>
      <c r="N215" s="106"/>
      <c r="O215" s="106"/>
      <c r="P215" s="106"/>
      <c r="Q215" s="106"/>
      <c r="R215" s="106"/>
      <c r="S215" s="106"/>
      <c r="T215" s="106"/>
      <c r="U215" s="106"/>
      <c r="V215" s="106"/>
      <c r="W215" s="106"/>
      <c r="X215" s="106"/>
      <c r="Y215" s="106"/>
      <c r="Z215" s="106"/>
      <c r="AA215" s="106"/>
      <c r="AB215" s="106"/>
      <c r="AC215" s="106"/>
      <c r="AD215" s="106"/>
      <c r="AE215" s="106"/>
      <c r="AF215" s="106"/>
      <c r="AG215" s="106"/>
      <c r="AH215" s="106"/>
      <c r="AI215" s="106"/>
      <c r="AJ215" s="106"/>
      <c r="AK215" s="106"/>
      <c r="AL215" s="106"/>
      <c r="AM215" s="106"/>
      <c r="AN215" s="106"/>
      <c r="AO215" s="106"/>
      <c r="AP215" s="106"/>
      <c r="AQ215" s="106"/>
      <c r="AR215" s="106"/>
      <c r="AS215" s="106"/>
      <c r="AT215" s="106"/>
      <c r="AU215" s="106"/>
      <c r="AV215" s="106"/>
      <c r="AW215" s="106"/>
    </row>
    <row r="216" spans="1:49" x14ac:dyDescent="0.25">
      <c r="A216" s="117"/>
      <c r="B216" s="160"/>
      <c r="C216" s="160"/>
      <c r="D216" s="171"/>
      <c r="E216" s="106"/>
      <c r="F216" s="106"/>
      <c r="G216" s="167"/>
      <c r="H216" s="167"/>
      <c r="I216" s="167"/>
      <c r="J216" s="127"/>
      <c r="K216" s="167"/>
      <c r="L216" s="117"/>
      <c r="M216" s="106"/>
      <c r="N216" s="106"/>
      <c r="O216" s="106"/>
      <c r="P216" s="106"/>
      <c r="Q216" s="106"/>
      <c r="R216" s="106"/>
      <c r="S216" s="106"/>
      <c r="T216" s="106"/>
      <c r="U216" s="106"/>
      <c r="V216" s="106"/>
      <c r="W216" s="106"/>
      <c r="X216" s="106"/>
      <c r="Y216" s="106"/>
      <c r="Z216" s="106"/>
      <c r="AA216" s="106"/>
      <c r="AB216" s="106"/>
      <c r="AC216" s="106"/>
      <c r="AD216" s="106"/>
      <c r="AE216" s="106"/>
      <c r="AF216" s="106"/>
      <c r="AG216" s="106"/>
      <c r="AH216" s="106"/>
      <c r="AI216" s="106"/>
      <c r="AJ216" s="106"/>
      <c r="AK216" s="106"/>
      <c r="AL216" s="106"/>
      <c r="AM216" s="106"/>
      <c r="AN216" s="106"/>
      <c r="AO216" s="106"/>
      <c r="AP216" s="106"/>
      <c r="AQ216" s="106"/>
      <c r="AR216" s="106"/>
      <c r="AS216" s="106"/>
      <c r="AT216" s="106"/>
      <c r="AU216" s="106"/>
      <c r="AV216" s="106"/>
      <c r="AW216" s="106"/>
    </row>
    <row r="217" spans="1:49" x14ac:dyDescent="0.25">
      <c r="A217" s="117"/>
      <c r="B217" s="160"/>
      <c r="C217" s="160"/>
      <c r="D217" s="171"/>
      <c r="E217" s="106"/>
      <c r="F217" s="106"/>
      <c r="G217" s="167"/>
      <c r="H217" s="167"/>
      <c r="I217" s="167"/>
      <c r="J217" s="127"/>
      <c r="K217" s="167"/>
      <c r="L217" s="117"/>
      <c r="M217" s="106"/>
      <c r="N217" s="106"/>
      <c r="O217" s="106"/>
      <c r="P217" s="106"/>
      <c r="Q217" s="106"/>
      <c r="R217" s="106"/>
      <c r="S217" s="106"/>
      <c r="T217" s="106"/>
      <c r="U217" s="106"/>
      <c r="V217" s="106"/>
      <c r="W217" s="106"/>
      <c r="X217" s="106"/>
      <c r="Y217" s="106"/>
      <c r="Z217" s="106"/>
      <c r="AA217" s="106"/>
      <c r="AB217" s="106"/>
      <c r="AC217" s="106"/>
      <c r="AD217" s="106"/>
      <c r="AE217" s="106"/>
      <c r="AF217" s="106"/>
      <c r="AG217" s="106"/>
      <c r="AH217" s="106"/>
      <c r="AI217" s="106"/>
      <c r="AJ217" s="106"/>
      <c r="AK217" s="106"/>
      <c r="AL217" s="106"/>
      <c r="AM217" s="106"/>
      <c r="AN217" s="106"/>
      <c r="AO217" s="106"/>
      <c r="AP217" s="106"/>
      <c r="AQ217" s="106"/>
      <c r="AR217" s="106"/>
      <c r="AS217" s="106"/>
      <c r="AT217" s="106"/>
      <c r="AU217" s="106"/>
      <c r="AV217" s="106"/>
      <c r="AW217" s="106"/>
    </row>
    <row r="218" spans="1:49" x14ac:dyDescent="0.25">
      <c r="A218" s="117"/>
      <c r="B218" s="160"/>
      <c r="C218" s="160"/>
      <c r="D218" s="171"/>
      <c r="E218" s="106"/>
      <c r="F218" s="106"/>
      <c r="G218" s="167"/>
      <c r="H218" s="167"/>
      <c r="I218" s="167"/>
      <c r="J218" s="127"/>
      <c r="K218" s="167"/>
      <c r="L218" s="117"/>
      <c r="M218" s="106"/>
      <c r="N218" s="106"/>
      <c r="O218" s="106"/>
      <c r="P218" s="106"/>
      <c r="Q218" s="106"/>
      <c r="R218" s="106"/>
      <c r="S218" s="106"/>
      <c r="T218" s="106"/>
      <c r="U218" s="106"/>
      <c r="V218" s="106"/>
      <c r="W218" s="106"/>
      <c r="X218" s="106"/>
      <c r="Y218" s="106"/>
      <c r="Z218" s="106"/>
      <c r="AA218" s="106"/>
      <c r="AB218" s="106"/>
      <c r="AC218" s="106"/>
      <c r="AD218" s="106"/>
      <c r="AE218" s="106"/>
      <c r="AF218" s="106"/>
      <c r="AG218" s="106"/>
      <c r="AH218" s="106"/>
      <c r="AI218" s="106"/>
      <c r="AJ218" s="106"/>
      <c r="AK218" s="106"/>
      <c r="AL218" s="106"/>
      <c r="AM218" s="106"/>
      <c r="AN218" s="106"/>
      <c r="AO218" s="106"/>
      <c r="AP218" s="106"/>
      <c r="AQ218" s="106"/>
      <c r="AR218" s="106"/>
      <c r="AS218" s="106"/>
      <c r="AT218" s="106"/>
      <c r="AU218" s="106"/>
      <c r="AV218" s="106"/>
      <c r="AW218" s="106"/>
    </row>
    <row r="219" spans="1:49" x14ac:dyDescent="0.25">
      <c r="A219" s="117"/>
      <c r="B219" s="160"/>
      <c r="C219" s="160"/>
      <c r="D219" s="171"/>
      <c r="E219" s="106"/>
      <c r="F219" s="106"/>
      <c r="G219" s="167"/>
      <c r="H219" s="167"/>
      <c r="I219" s="167"/>
      <c r="J219" s="127"/>
      <c r="K219" s="167"/>
      <c r="L219" s="117"/>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row>
    <row r="220" spans="1:49" x14ac:dyDescent="0.25">
      <c r="A220" s="117"/>
      <c r="B220" s="160"/>
      <c r="C220" s="160"/>
      <c r="D220" s="171"/>
      <c r="E220" s="106"/>
      <c r="F220" s="106"/>
      <c r="G220" s="167"/>
      <c r="H220" s="167"/>
      <c r="I220" s="167"/>
      <c r="J220" s="127"/>
      <c r="K220" s="167"/>
      <c r="L220" s="117"/>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row>
    <row r="221" spans="1:49" x14ac:dyDescent="0.25">
      <c r="A221" s="117"/>
      <c r="B221" s="160"/>
      <c r="C221" s="160"/>
      <c r="D221" s="171"/>
      <c r="E221" s="106"/>
      <c r="F221" s="106"/>
      <c r="G221" s="167"/>
      <c r="H221" s="167"/>
      <c r="I221" s="167"/>
      <c r="J221" s="127"/>
      <c r="K221" s="167"/>
      <c r="L221" s="117"/>
      <c r="M221" s="106"/>
      <c r="N221" s="106"/>
      <c r="O221" s="106"/>
      <c r="P221" s="106"/>
      <c r="Q221" s="106"/>
      <c r="R221" s="106"/>
      <c r="S221" s="106"/>
      <c r="T221" s="106"/>
      <c r="U221" s="106"/>
      <c r="V221" s="106"/>
      <c r="W221" s="106"/>
      <c r="X221" s="106"/>
      <c r="Y221" s="106"/>
      <c r="Z221" s="106"/>
      <c r="AA221" s="106"/>
      <c r="AB221" s="106"/>
      <c r="AC221" s="106"/>
      <c r="AD221" s="106"/>
      <c r="AE221" s="106"/>
      <c r="AF221" s="106"/>
      <c r="AG221" s="106"/>
      <c r="AH221" s="106"/>
      <c r="AI221" s="106"/>
      <c r="AJ221" s="106"/>
      <c r="AK221" s="106"/>
      <c r="AL221" s="106"/>
      <c r="AM221" s="106"/>
      <c r="AN221" s="106"/>
      <c r="AO221" s="106"/>
      <c r="AP221" s="106"/>
      <c r="AQ221" s="106"/>
      <c r="AR221" s="106"/>
      <c r="AS221" s="106"/>
      <c r="AT221" s="106"/>
      <c r="AU221" s="106"/>
      <c r="AV221" s="106"/>
      <c r="AW221" s="106"/>
    </row>
    <row r="222" spans="1:49" x14ac:dyDescent="0.25">
      <c r="A222" s="117"/>
      <c r="B222" s="160"/>
      <c r="C222" s="160"/>
      <c r="D222" s="171"/>
      <c r="E222" s="106"/>
      <c r="F222" s="106"/>
      <c r="G222" s="167"/>
      <c r="H222" s="167"/>
      <c r="I222" s="167"/>
      <c r="J222" s="127"/>
      <c r="K222" s="167"/>
      <c r="L222" s="117"/>
      <c r="M222" s="106"/>
      <c r="N222" s="106"/>
      <c r="O222" s="106"/>
      <c r="P222" s="106"/>
      <c r="Q222" s="106"/>
      <c r="R222" s="106"/>
      <c r="S222" s="106"/>
      <c r="T222" s="106"/>
      <c r="U222" s="106"/>
      <c r="V222" s="106"/>
      <c r="W222" s="106"/>
      <c r="X222" s="106"/>
      <c r="Y222" s="106"/>
      <c r="Z222" s="106"/>
      <c r="AA222" s="106"/>
      <c r="AB222" s="106"/>
      <c r="AC222" s="106"/>
      <c r="AD222" s="106"/>
      <c r="AE222" s="106"/>
      <c r="AF222" s="106"/>
      <c r="AG222" s="106"/>
      <c r="AH222" s="106"/>
      <c r="AI222" s="106"/>
      <c r="AJ222" s="106"/>
      <c r="AK222" s="106"/>
      <c r="AL222" s="106"/>
      <c r="AM222" s="106"/>
      <c r="AN222" s="106"/>
      <c r="AO222" s="106"/>
      <c r="AP222" s="106"/>
      <c r="AQ222" s="106"/>
      <c r="AR222" s="106"/>
      <c r="AS222" s="106"/>
      <c r="AT222" s="106"/>
      <c r="AU222" s="106"/>
      <c r="AV222" s="106"/>
      <c r="AW222" s="106"/>
    </row>
    <row r="223" spans="1:49" x14ac:dyDescent="0.25">
      <c r="A223" s="117"/>
      <c r="B223" s="160"/>
      <c r="C223" s="160"/>
      <c r="D223" s="171"/>
      <c r="E223" s="106"/>
      <c r="F223" s="106"/>
      <c r="G223" s="167"/>
      <c r="H223" s="167"/>
      <c r="I223" s="167"/>
      <c r="J223" s="127"/>
      <c r="K223" s="167"/>
      <c r="L223" s="117"/>
      <c r="M223" s="106"/>
      <c r="N223" s="106"/>
      <c r="O223" s="106"/>
      <c r="P223" s="106"/>
      <c r="Q223" s="106"/>
      <c r="R223" s="106"/>
      <c r="S223" s="106"/>
      <c r="T223" s="106"/>
      <c r="U223" s="106"/>
      <c r="V223" s="106"/>
      <c r="W223" s="106"/>
      <c r="X223" s="106"/>
      <c r="Y223" s="106"/>
      <c r="Z223" s="106"/>
      <c r="AA223" s="106"/>
      <c r="AB223" s="106"/>
      <c r="AC223" s="106"/>
      <c r="AD223" s="106"/>
      <c r="AE223" s="106"/>
      <c r="AF223" s="106"/>
      <c r="AG223" s="106"/>
      <c r="AH223" s="106"/>
      <c r="AI223" s="106"/>
      <c r="AJ223" s="106"/>
      <c r="AK223" s="106"/>
      <c r="AL223" s="106"/>
      <c r="AM223" s="106"/>
      <c r="AN223" s="106"/>
      <c r="AO223" s="106"/>
      <c r="AP223" s="106"/>
      <c r="AQ223" s="106"/>
      <c r="AR223" s="106"/>
      <c r="AS223" s="106"/>
      <c r="AT223" s="106"/>
      <c r="AU223" s="106"/>
      <c r="AV223" s="106"/>
      <c r="AW223" s="106"/>
    </row>
    <row r="224" spans="1:49" x14ac:dyDescent="0.25">
      <c r="A224" s="117"/>
      <c r="B224" s="160"/>
      <c r="C224" s="160"/>
      <c r="D224" s="171"/>
      <c r="E224" s="106"/>
      <c r="F224" s="106"/>
      <c r="G224" s="167"/>
      <c r="H224" s="167"/>
      <c r="I224" s="167"/>
      <c r="J224" s="127"/>
      <c r="K224" s="167"/>
      <c r="L224" s="117"/>
      <c r="M224" s="106"/>
      <c r="N224" s="106"/>
      <c r="O224" s="106"/>
      <c r="P224" s="106"/>
      <c r="Q224" s="106"/>
      <c r="R224" s="106"/>
      <c r="S224" s="106"/>
      <c r="T224" s="106"/>
      <c r="U224" s="106"/>
      <c r="V224" s="106"/>
      <c r="W224" s="106"/>
      <c r="X224" s="106"/>
      <c r="Y224" s="106"/>
      <c r="Z224" s="106"/>
      <c r="AA224" s="106"/>
      <c r="AB224" s="106"/>
      <c r="AC224" s="106"/>
      <c r="AD224" s="106"/>
      <c r="AE224" s="106"/>
      <c r="AF224" s="106"/>
      <c r="AG224" s="106"/>
      <c r="AH224" s="106"/>
      <c r="AI224" s="106"/>
      <c r="AJ224" s="106"/>
      <c r="AK224" s="106"/>
      <c r="AL224" s="106"/>
      <c r="AM224" s="106"/>
      <c r="AN224" s="106"/>
      <c r="AO224" s="106"/>
      <c r="AP224" s="106"/>
      <c r="AQ224" s="106"/>
      <c r="AR224" s="106"/>
      <c r="AS224" s="106"/>
      <c r="AT224" s="106"/>
      <c r="AU224" s="106"/>
      <c r="AV224" s="106"/>
      <c r="AW224" s="106"/>
    </row>
    <row r="225" spans="1:49" x14ac:dyDescent="0.25">
      <c r="A225" s="117"/>
      <c r="B225" s="160"/>
      <c r="C225" s="160"/>
      <c r="D225" s="171"/>
      <c r="E225" s="106"/>
      <c r="F225" s="106"/>
      <c r="G225" s="167"/>
      <c r="H225" s="167"/>
      <c r="I225" s="167"/>
      <c r="J225" s="127"/>
      <c r="K225" s="167"/>
      <c r="L225" s="117"/>
      <c r="M225" s="106"/>
      <c r="N225" s="106"/>
      <c r="O225" s="106"/>
      <c r="P225" s="106"/>
      <c r="Q225" s="106"/>
      <c r="R225" s="106"/>
      <c r="S225" s="106"/>
      <c r="T225" s="106"/>
      <c r="U225" s="106"/>
      <c r="V225" s="106"/>
      <c r="W225" s="106"/>
      <c r="X225" s="106"/>
      <c r="Y225" s="106"/>
      <c r="Z225" s="106"/>
      <c r="AA225" s="106"/>
      <c r="AB225" s="106"/>
      <c r="AC225" s="106"/>
      <c r="AD225" s="106"/>
      <c r="AE225" s="106"/>
      <c r="AF225" s="106"/>
      <c r="AG225" s="106"/>
      <c r="AH225" s="106"/>
      <c r="AI225" s="106"/>
      <c r="AJ225" s="106"/>
      <c r="AK225" s="106"/>
      <c r="AL225" s="106"/>
      <c r="AM225" s="106"/>
      <c r="AN225" s="106"/>
      <c r="AO225" s="106"/>
      <c r="AP225" s="106"/>
      <c r="AQ225" s="106"/>
      <c r="AR225" s="106"/>
      <c r="AS225" s="106"/>
      <c r="AT225" s="106"/>
      <c r="AU225" s="106"/>
      <c r="AV225" s="106"/>
      <c r="AW225" s="106"/>
    </row>
    <row r="226" spans="1:49" x14ac:dyDescent="0.25">
      <c r="A226" s="117"/>
      <c r="B226" s="160"/>
      <c r="C226" s="160"/>
      <c r="D226" s="171"/>
      <c r="E226" s="106"/>
      <c r="F226" s="106"/>
      <c r="G226" s="167"/>
      <c r="H226" s="167"/>
      <c r="I226" s="167"/>
      <c r="J226" s="127"/>
      <c r="K226" s="167"/>
      <c r="L226" s="117"/>
      <c r="M226" s="106"/>
      <c r="N226" s="106"/>
      <c r="O226" s="106"/>
      <c r="P226" s="106"/>
      <c r="Q226" s="106"/>
      <c r="R226" s="106"/>
      <c r="S226" s="106"/>
      <c r="T226" s="106"/>
      <c r="U226" s="106"/>
      <c r="V226" s="106"/>
      <c r="W226" s="106"/>
      <c r="X226" s="106"/>
      <c r="Y226" s="106"/>
      <c r="Z226" s="106"/>
      <c r="AA226" s="106"/>
      <c r="AB226" s="106"/>
      <c r="AC226" s="106"/>
      <c r="AD226" s="106"/>
      <c r="AE226" s="106"/>
      <c r="AF226" s="106"/>
      <c r="AG226" s="106"/>
      <c r="AH226" s="106"/>
      <c r="AI226" s="106"/>
      <c r="AJ226" s="106"/>
      <c r="AK226" s="106"/>
      <c r="AL226" s="106"/>
      <c r="AM226" s="106"/>
      <c r="AN226" s="106"/>
      <c r="AO226" s="106"/>
      <c r="AP226" s="106"/>
      <c r="AQ226" s="106"/>
      <c r="AR226" s="106"/>
      <c r="AS226" s="106"/>
      <c r="AT226" s="106"/>
      <c r="AU226" s="106"/>
      <c r="AV226" s="106"/>
      <c r="AW226" s="106"/>
    </row>
    <row r="227" spans="1:49" x14ac:dyDescent="0.25">
      <c r="A227" s="117"/>
      <c r="B227" s="160"/>
      <c r="C227" s="160"/>
      <c r="D227" s="171"/>
      <c r="E227" s="106"/>
      <c r="F227" s="106"/>
      <c r="G227" s="167"/>
      <c r="H227" s="167"/>
      <c r="I227" s="167"/>
      <c r="J227" s="127"/>
      <c r="K227" s="167"/>
      <c r="L227" s="117"/>
      <c r="M227" s="106"/>
      <c r="N227" s="106"/>
      <c r="O227" s="106"/>
      <c r="P227" s="106"/>
      <c r="Q227" s="106"/>
      <c r="R227" s="106"/>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row>
    <row r="228" spans="1:49" x14ac:dyDescent="0.25">
      <c r="A228" s="117"/>
      <c r="B228" s="160"/>
      <c r="C228" s="160"/>
      <c r="D228" s="171"/>
      <c r="E228" s="106"/>
      <c r="F228" s="106"/>
      <c r="G228" s="167"/>
      <c r="H228" s="167"/>
      <c r="I228" s="167"/>
      <c r="J228" s="127"/>
      <c r="K228" s="167"/>
      <c r="L228" s="117"/>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6"/>
      <c r="AL228" s="106"/>
      <c r="AM228" s="106"/>
      <c r="AN228" s="106"/>
      <c r="AO228" s="106"/>
      <c r="AP228" s="106"/>
      <c r="AQ228" s="106"/>
      <c r="AR228" s="106"/>
      <c r="AS228" s="106"/>
      <c r="AT228" s="106"/>
      <c r="AU228" s="106"/>
      <c r="AV228" s="106"/>
      <c r="AW228" s="106"/>
    </row>
    <row r="229" spans="1:49" x14ac:dyDescent="0.25">
      <c r="A229" s="117"/>
      <c r="B229" s="160"/>
      <c r="C229" s="160"/>
      <c r="D229" s="171"/>
      <c r="E229" s="106"/>
      <c r="F229" s="106"/>
      <c r="G229" s="167"/>
      <c r="H229" s="167"/>
      <c r="I229" s="167"/>
      <c r="J229" s="127"/>
      <c r="K229" s="167"/>
      <c r="L229" s="117"/>
      <c r="M229" s="106"/>
      <c r="N229" s="106"/>
      <c r="O229" s="106"/>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K229" s="106"/>
      <c r="AL229" s="106"/>
      <c r="AM229" s="106"/>
      <c r="AN229" s="106"/>
      <c r="AO229" s="106"/>
      <c r="AP229" s="106"/>
      <c r="AQ229" s="106"/>
      <c r="AR229" s="106"/>
      <c r="AS229" s="106"/>
      <c r="AT229" s="106"/>
      <c r="AU229" s="106"/>
      <c r="AV229" s="106"/>
      <c r="AW229" s="106"/>
    </row>
    <row r="230" spans="1:49" x14ac:dyDescent="0.25">
      <c r="A230" s="117"/>
      <c r="B230" s="160"/>
      <c r="C230" s="160"/>
      <c r="D230" s="171"/>
      <c r="E230" s="106"/>
      <c r="F230" s="106"/>
      <c r="G230" s="167"/>
      <c r="H230" s="167"/>
      <c r="I230" s="167"/>
      <c r="J230" s="127"/>
      <c r="K230" s="167"/>
      <c r="L230" s="117"/>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06"/>
      <c r="AV230" s="106"/>
      <c r="AW230" s="106"/>
    </row>
    <row r="231" spans="1:49" x14ac:dyDescent="0.25">
      <c r="A231" s="117"/>
      <c r="B231" s="160"/>
      <c r="C231" s="160"/>
      <c r="D231" s="171"/>
      <c r="E231" s="106"/>
      <c r="F231" s="106"/>
      <c r="G231" s="167"/>
      <c r="H231" s="167"/>
      <c r="I231" s="167"/>
      <c r="J231" s="127"/>
      <c r="K231" s="167"/>
      <c r="L231" s="117"/>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6"/>
      <c r="AL231" s="106"/>
      <c r="AM231" s="106"/>
      <c r="AN231" s="106"/>
      <c r="AO231" s="106"/>
      <c r="AP231" s="106"/>
      <c r="AQ231" s="106"/>
      <c r="AR231" s="106"/>
      <c r="AS231" s="106"/>
      <c r="AT231" s="106"/>
      <c r="AU231" s="106"/>
      <c r="AV231" s="106"/>
      <c r="AW231" s="106"/>
    </row>
    <row r="232" spans="1:49" x14ac:dyDescent="0.25">
      <c r="A232" s="117"/>
      <c r="B232" s="160"/>
      <c r="C232" s="160"/>
      <c r="D232" s="171"/>
      <c r="E232" s="106"/>
      <c r="F232" s="106"/>
      <c r="G232" s="167"/>
      <c r="H232" s="167"/>
      <c r="I232" s="167"/>
      <c r="J232" s="127"/>
      <c r="K232" s="167"/>
      <c r="L232" s="117"/>
      <c r="M232" s="106"/>
      <c r="N232" s="106"/>
      <c r="O232" s="106"/>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K232" s="106"/>
      <c r="AL232" s="106"/>
      <c r="AM232" s="106"/>
      <c r="AN232" s="106"/>
      <c r="AO232" s="106"/>
      <c r="AP232" s="106"/>
      <c r="AQ232" s="106"/>
      <c r="AR232" s="106"/>
      <c r="AS232" s="106"/>
      <c r="AT232" s="106"/>
      <c r="AU232" s="106"/>
      <c r="AV232" s="106"/>
      <c r="AW232" s="106"/>
    </row>
    <row r="233" spans="1:49" x14ac:dyDescent="0.25">
      <c r="A233" s="117"/>
      <c r="B233" s="160"/>
      <c r="C233" s="160"/>
      <c r="D233" s="171"/>
      <c r="E233" s="106"/>
      <c r="F233" s="106"/>
      <c r="G233" s="167"/>
      <c r="H233" s="167"/>
      <c r="I233" s="167"/>
      <c r="J233" s="127"/>
      <c r="K233" s="167"/>
      <c r="L233" s="117"/>
      <c r="M233" s="106"/>
      <c r="N233" s="106"/>
      <c r="O233" s="106"/>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K233" s="106"/>
      <c r="AL233" s="106"/>
      <c r="AM233" s="106"/>
      <c r="AN233" s="106"/>
      <c r="AO233" s="106"/>
      <c r="AP233" s="106"/>
      <c r="AQ233" s="106"/>
      <c r="AR233" s="106"/>
      <c r="AS233" s="106"/>
      <c r="AT233" s="106"/>
      <c r="AU233" s="106"/>
      <c r="AV233" s="106"/>
      <c r="AW233" s="106"/>
    </row>
    <row r="234" spans="1:49" x14ac:dyDescent="0.25">
      <c r="A234" s="117"/>
      <c r="B234" s="160"/>
      <c r="C234" s="160"/>
      <c r="D234" s="171"/>
      <c r="E234" s="106"/>
      <c r="F234" s="106"/>
      <c r="G234" s="167"/>
      <c r="H234" s="167"/>
      <c r="I234" s="167"/>
      <c r="J234" s="127"/>
      <c r="K234" s="167"/>
      <c r="L234" s="117"/>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6"/>
      <c r="AL234" s="106"/>
      <c r="AM234" s="106"/>
      <c r="AN234" s="106"/>
      <c r="AO234" s="106"/>
      <c r="AP234" s="106"/>
      <c r="AQ234" s="106"/>
      <c r="AR234" s="106"/>
      <c r="AS234" s="106"/>
      <c r="AT234" s="106"/>
      <c r="AU234" s="106"/>
      <c r="AV234" s="106"/>
      <c r="AW234" s="106"/>
    </row>
    <row r="235" spans="1:49" x14ac:dyDescent="0.25">
      <c r="A235" s="117"/>
      <c r="B235" s="160"/>
      <c r="C235" s="160"/>
      <c r="D235" s="171"/>
      <c r="E235" s="106"/>
      <c r="F235" s="106"/>
      <c r="G235" s="167"/>
      <c r="H235" s="167"/>
      <c r="I235" s="167"/>
      <c r="J235" s="127"/>
      <c r="K235" s="167"/>
      <c r="L235" s="117"/>
      <c r="M235" s="106"/>
      <c r="N235" s="106"/>
      <c r="O235" s="106"/>
      <c r="P235" s="106"/>
      <c r="Q235" s="106"/>
      <c r="R235" s="106"/>
      <c r="S235" s="106"/>
      <c r="T235" s="106"/>
      <c r="U235" s="106"/>
      <c r="V235" s="106"/>
      <c r="W235" s="106"/>
      <c r="X235" s="106"/>
      <c r="Y235" s="106"/>
      <c r="Z235" s="106"/>
      <c r="AA235" s="106"/>
      <c r="AB235" s="106"/>
      <c r="AC235" s="106"/>
      <c r="AD235" s="106"/>
      <c r="AE235" s="106"/>
      <c r="AF235" s="106"/>
      <c r="AG235" s="106"/>
      <c r="AH235" s="106"/>
      <c r="AI235" s="106"/>
      <c r="AJ235" s="106"/>
      <c r="AK235" s="106"/>
      <c r="AL235" s="106"/>
      <c r="AM235" s="106"/>
      <c r="AN235" s="106"/>
      <c r="AO235" s="106"/>
      <c r="AP235" s="106"/>
      <c r="AQ235" s="106"/>
      <c r="AR235" s="106"/>
      <c r="AS235" s="106"/>
      <c r="AT235" s="106"/>
      <c r="AU235" s="106"/>
      <c r="AV235" s="106"/>
      <c r="AW235" s="106"/>
    </row>
    <row r="236" spans="1:49" x14ac:dyDescent="0.25">
      <c r="A236" s="117"/>
      <c r="B236" s="160"/>
      <c r="C236" s="160"/>
      <c r="D236" s="171"/>
      <c r="E236" s="106"/>
      <c r="F236" s="106"/>
      <c r="G236" s="167"/>
      <c r="H236" s="167"/>
      <c r="I236" s="167"/>
      <c r="J236" s="127"/>
      <c r="K236" s="167"/>
      <c r="L236" s="117"/>
      <c r="M236" s="106"/>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6"/>
      <c r="AL236" s="106"/>
      <c r="AM236" s="106"/>
      <c r="AN236" s="106"/>
      <c r="AO236" s="106"/>
      <c r="AP236" s="106"/>
      <c r="AQ236" s="106"/>
      <c r="AR236" s="106"/>
      <c r="AS236" s="106"/>
      <c r="AT236" s="106"/>
      <c r="AU236" s="106"/>
      <c r="AV236" s="106"/>
      <c r="AW236" s="106"/>
    </row>
    <row r="237" spans="1:49" x14ac:dyDescent="0.25">
      <c r="A237" s="117"/>
      <c r="B237" s="160"/>
      <c r="C237" s="160"/>
      <c r="D237" s="171"/>
      <c r="E237" s="106"/>
      <c r="F237" s="106"/>
      <c r="G237" s="167"/>
      <c r="H237" s="167"/>
      <c r="I237" s="167"/>
      <c r="J237" s="127"/>
      <c r="K237" s="167"/>
      <c r="L237" s="117"/>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6"/>
      <c r="AL237" s="106"/>
      <c r="AM237" s="106"/>
      <c r="AN237" s="106"/>
      <c r="AO237" s="106"/>
      <c r="AP237" s="106"/>
      <c r="AQ237" s="106"/>
      <c r="AR237" s="106"/>
      <c r="AS237" s="106"/>
      <c r="AT237" s="106"/>
      <c r="AU237" s="106"/>
      <c r="AV237" s="106"/>
      <c r="AW237" s="106"/>
    </row>
    <row r="238" spans="1:49" x14ac:dyDescent="0.25">
      <c r="A238" s="117"/>
      <c r="B238" s="160"/>
      <c r="C238" s="160"/>
      <c r="D238" s="171"/>
      <c r="E238" s="106"/>
      <c r="F238" s="106"/>
      <c r="G238" s="167"/>
      <c r="H238" s="167"/>
      <c r="I238" s="167"/>
      <c r="J238" s="127"/>
      <c r="K238" s="167"/>
      <c r="L238" s="117"/>
      <c r="M238" s="106"/>
      <c r="N238" s="106"/>
      <c r="O238" s="106"/>
      <c r="P238" s="106"/>
      <c r="Q238" s="106"/>
      <c r="R238" s="106"/>
      <c r="S238" s="106"/>
      <c r="T238" s="106"/>
      <c r="U238" s="106"/>
      <c r="V238" s="106"/>
      <c r="W238" s="106"/>
      <c r="X238" s="106"/>
      <c r="Y238" s="106"/>
      <c r="Z238" s="106"/>
      <c r="AA238" s="106"/>
      <c r="AB238" s="106"/>
      <c r="AC238" s="106"/>
      <c r="AD238" s="106"/>
      <c r="AE238" s="106"/>
      <c r="AF238" s="106"/>
      <c r="AG238" s="106"/>
      <c r="AH238" s="106"/>
      <c r="AI238" s="106"/>
      <c r="AJ238" s="106"/>
      <c r="AK238" s="106"/>
      <c r="AL238" s="106"/>
      <c r="AM238" s="106"/>
      <c r="AN238" s="106"/>
      <c r="AO238" s="106"/>
      <c r="AP238" s="106"/>
      <c r="AQ238" s="106"/>
      <c r="AR238" s="106"/>
      <c r="AS238" s="106"/>
      <c r="AT238" s="106"/>
      <c r="AU238" s="106"/>
      <c r="AV238" s="106"/>
      <c r="AW238" s="106"/>
    </row>
    <row r="239" spans="1:49" x14ac:dyDescent="0.25">
      <c r="A239" s="117"/>
      <c r="B239" s="160"/>
      <c r="C239" s="160"/>
      <c r="D239" s="171"/>
      <c r="E239" s="106"/>
      <c r="F239" s="106"/>
      <c r="G239" s="167"/>
      <c r="H239" s="167"/>
      <c r="I239" s="167"/>
      <c r="J239" s="127"/>
      <c r="K239" s="167"/>
      <c r="L239" s="117"/>
      <c r="M239" s="106"/>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6"/>
      <c r="AL239" s="106"/>
      <c r="AM239" s="106"/>
      <c r="AN239" s="106"/>
      <c r="AO239" s="106"/>
      <c r="AP239" s="106"/>
      <c r="AQ239" s="106"/>
      <c r="AR239" s="106"/>
      <c r="AS239" s="106"/>
      <c r="AT239" s="106"/>
      <c r="AU239" s="106"/>
      <c r="AV239" s="106"/>
      <c r="AW239" s="106"/>
    </row>
    <row r="240" spans="1:49" x14ac:dyDescent="0.25">
      <c r="A240" s="117"/>
      <c r="B240" s="160"/>
      <c r="C240" s="160"/>
      <c r="D240" s="171"/>
      <c r="E240" s="106"/>
      <c r="F240" s="106"/>
      <c r="G240" s="167"/>
      <c r="H240" s="167"/>
      <c r="I240" s="167"/>
      <c r="J240" s="127"/>
      <c r="K240" s="167"/>
      <c r="L240" s="117"/>
      <c r="M240" s="106"/>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6"/>
      <c r="AL240" s="106"/>
      <c r="AM240" s="106"/>
      <c r="AN240" s="106"/>
      <c r="AO240" s="106"/>
      <c r="AP240" s="106"/>
      <c r="AQ240" s="106"/>
      <c r="AR240" s="106"/>
      <c r="AS240" s="106"/>
      <c r="AT240" s="106"/>
      <c r="AU240" s="106"/>
      <c r="AV240" s="106"/>
      <c r="AW240" s="106"/>
    </row>
    <row r="241" spans="1:49" x14ac:dyDescent="0.25">
      <c r="A241" s="117"/>
      <c r="B241" s="160"/>
      <c r="C241" s="160"/>
      <c r="D241" s="171"/>
      <c r="E241" s="106"/>
      <c r="F241" s="106"/>
      <c r="G241" s="167"/>
      <c r="H241" s="167"/>
      <c r="I241" s="167"/>
      <c r="J241" s="127"/>
      <c r="K241" s="167"/>
      <c r="L241" s="117"/>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K241" s="106"/>
      <c r="AL241" s="106"/>
      <c r="AM241" s="106"/>
      <c r="AN241" s="106"/>
      <c r="AO241" s="106"/>
      <c r="AP241" s="106"/>
      <c r="AQ241" s="106"/>
      <c r="AR241" s="106"/>
      <c r="AS241" s="106"/>
      <c r="AT241" s="106"/>
      <c r="AU241" s="106"/>
      <c r="AV241" s="106"/>
      <c r="AW241" s="106"/>
    </row>
    <row r="242" spans="1:49" x14ac:dyDescent="0.25">
      <c r="A242" s="117"/>
      <c r="B242" s="160"/>
      <c r="C242" s="160"/>
      <c r="D242" s="171"/>
      <c r="E242" s="106"/>
      <c r="F242" s="106"/>
      <c r="G242" s="167"/>
      <c r="H242" s="167"/>
      <c r="I242" s="167"/>
      <c r="J242" s="127"/>
      <c r="K242" s="167"/>
      <c r="L242" s="117"/>
      <c r="M242" s="106"/>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c r="AI242" s="106"/>
      <c r="AJ242" s="106"/>
      <c r="AK242" s="106"/>
      <c r="AL242" s="106"/>
      <c r="AM242" s="106"/>
      <c r="AN242" s="106"/>
      <c r="AO242" s="106"/>
      <c r="AP242" s="106"/>
      <c r="AQ242" s="106"/>
      <c r="AR242" s="106"/>
      <c r="AS242" s="106"/>
      <c r="AT242" s="106"/>
      <c r="AU242" s="106"/>
      <c r="AV242" s="106"/>
      <c r="AW242" s="106"/>
    </row>
    <row r="243" spans="1:49" x14ac:dyDescent="0.25">
      <c r="A243" s="117"/>
      <c r="B243" s="160"/>
      <c r="C243" s="160"/>
      <c r="D243" s="171"/>
      <c r="E243" s="106"/>
      <c r="F243" s="106"/>
      <c r="G243" s="167"/>
      <c r="H243" s="167"/>
      <c r="I243" s="167"/>
      <c r="J243" s="127"/>
      <c r="K243" s="167"/>
      <c r="L243" s="117"/>
      <c r="M243" s="106"/>
      <c r="N243" s="106"/>
      <c r="O243" s="106"/>
      <c r="P243" s="106"/>
      <c r="Q243" s="106"/>
      <c r="R243" s="106"/>
      <c r="S243" s="106"/>
      <c r="T243" s="106"/>
      <c r="U243" s="106"/>
      <c r="V243" s="106"/>
      <c r="W243" s="106"/>
      <c r="X243" s="106"/>
      <c r="Y243" s="106"/>
      <c r="Z243" s="106"/>
      <c r="AA243" s="106"/>
      <c r="AB243" s="106"/>
      <c r="AC243" s="106"/>
      <c r="AD243" s="106"/>
      <c r="AE243" s="106"/>
      <c r="AF243" s="106"/>
      <c r="AG243" s="106"/>
      <c r="AH243" s="106"/>
      <c r="AI243" s="106"/>
      <c r="AJ243" s="106"/>
      <c r="AK243" s="106"/>
      <c r="AL243" s="106"/>
      <c r="AM243" s="106"/>
      <c r="AN243" s="106"/>
      <c r="AO243" s="106"/>
      <c r="AP243" s="106"/>
      <c r="AQ243" s="106"/>
      <c r="AR243" s="106"/>
      <c r="AS243" s="106"/>
      <c r="AT243" s="106"/>
      <c r="AU243" s="106"/>
      <c r="AV243" s="106"/>
      <c r="AW243" s="106"/>
    </row>
    <row r="244" spans="1:49" x14ac:dyDescent="0.25">
      <c r="A244" s="117"/>
      <c r="B244" s="160"/>
      <c r="C244" s="160"/>
      <c r="D244" s="171"/>
      <c r="E244" s="106"/>
      <c r="F244" s="106"/>
      <c r="G244" s="167"/>
      <c r="H244" s="167"/>
      <c r="I244" s="167"/>
      <c r="J244" s="127"/>
      <c r="K244" s="167"/>
      <c r="L244" s="117"/>
      <c r="M244" s="106"/>
      <c r="N244" s="106"/>
      <c r="O244" s="106"/>
      <c r="P244" s="106"/>
      <c r="Q244" s="106"/>
      <c r="R244" s="106"/>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row>
    <row r="245" spans="1:49" x14ac:dyDescent="0.25">
      <c r="A245" s="117"/>
      <c r="B245" s="160"/>
      <c r="C245" s="160"/>
      <c r="D245" s="171"/>
      <c r="E245" s="106"/>
      <c r="F245" s="106"/>
      <c r="G245" s="167"/>
      <c r="H245" s="167"/>
      <c r="I245" s="167"/>
      <c r="J245" s="127"/>
      <c r="K245" s="167"/>
      <c r="L245" s="117"/>
      <c r="M245" s="106"/>
      <c r="N245" s="106"/>
      <c r="O245" s="106"/>
      <c r="P245" s="106"/>
      <c r="Q245" s="106"/>
      <c r="R245" s="106"/>
      <c r="S245" s="106"/>
      <c r="T245" s="106"/>
      <c r="U245" s="106"/>
      <c r="V245" s="106"/>
      <c r="W245" s="106"/>
      <c r="X245" s="106"/>
      <c r="Y245" s="106"/>
      <c r="Z245" s="106"/>
      <c r="AA245" s="106"/>
      <c r="AB245" s="106"/>
      <c r="AC245" s="106"/>
      <c r="AD245" s="106"/>
      <c r="AE245" s="106"/>
      <c r="AF245" s="106"/>
      <c r="AG245" s="106"/>
      <c r="AH245" s="106"/>
      <c r="AI245" s="106"/>
      <c r="AJ245" s="106"/>
      <c r="AK245" s="106"/>
      <c r="AL245" s="106"/>
      <c r="AM245" s="106"/>
      <c r="AN245" s="106"/>
      <c r="AO245" s="106"/>
      <c r="AP245" s="106"/>
      <c r="AQ245" s="106"/>
      <c r="AR245" s="106"/>
      <c r="AS245" s="106"/>
      <c r="AT245" s="106"/>
      <c r="AU245" s="106"/>
      <c r="AV245" s="106"/>
      <c r="AW245" s="106"/>
    </row>
    <row r="246" spans="1:49" x14ac:dyDescent="0.25">
      <c r="A246" s="117"/>
      <c r="B246" s="160"/>
      <c r="C246" s="160"/>
      <c r="D246" s="171"/>
      <c r="E246" s="106"/>
      <c r="F246" s="106"/>
      <c r="G246" s="167"/>
      <c r="H246" s="167"/>
      <c r="I246" s="167"/>
      <c r="J246" s="127"/>
      <c r="K246" s="167"/>
      <c r="L246" s="117"/>
      <c r="M246" s="106"/>
      <c r="N246" s="106"/>
      <c r="O246" s="106"/>
      <c r="P246" s="106"/>
      <c r="Q246" s="106"/>
      <c r="R246" s="106"/>
      <c r="S246" s="106"/>
      <c r="T246" s="106"/>
      <c r="U246" s="106"/>
      <c r="V246" s="106"/>
      <c r="W246" s="106"/>
      <c r="X246" s="106"/>
      <c r="Y246" s="106"/>
      <c r="Z246" s="106"/>
      <c r="AA246" s="106"/>
      <c r="AB246" s="106"/>
      <c r="AC246" s="106"/>
      <c r="AD246" s="106"/>
      <c r="AE246" s="106"/>
      <c r="AF246" s="106"/>
      <c r="AG246" s="106"/>
      <c r="AH246" s="106"/>
      <c r="AI246" s="106"/>
      <c r="AJ246" s="106"/>
      <c r="AK246" s="106"/>
      <c r="AL246" s="106"/>
      <c r="AM246" s="106"/>
      <c r="AN246" s="106"/>
      <c r="AO246" s="106"/>
      <c r="AP246" s="106"/>
      <c r="AQ246" s="106"/>
      <c r="AR246" s="106"/>
      <c r="AS246" s="106"/>
      <c r="AT246" s="106"/>
      <c r="AU246" s="106"/>
      <c r="AV246" s="106"/>
      <c r="AW246" s="106"/>
    </row>
    <row r="247" spans="1:49" x14ac:dyDescent="0.25">
      <c r="A247" s="117"/>
      <c r="B247" s="160"/>
      <c r="C247" s="160"/>
      <c r="D247" s="171"/>
      <c r="E247" s="106"/>
      <c r="F247" s="106"/>
      <c r="G247" s="167"/>
      <c r="H247" s="167"/>
      <c r="I247" s="167"/>
      <c r="J247" s="127"/>
      <c r="K247" s="167"/>
      <c r="L247" s="117"/>
      <c r="M247" s="106"/>
      <c r="N247" s="106"/>
      <c r="O247" s="106"/>
      <c r="P247" s="106"/>
      <c r="Q247" s="106"/>
      <c r="R247" s="106"/>
      <c r="S247" s="106"/>
      <c r="T247" s="106"/>
      <c r="U247" s="106"/>
      <c r="V247" s="106"/>
      <c r="W247" s="106"/>
      <c r="X247" s="106"/>
      <c r="Y247" s="106"/>
      <c r="Z247" s="106"/>
      <c r="AA247" s="106"/>
      <c r="AB247" s="106"/>
      <c r="AC247" s="106"/>
      <c r="AD247" s="106"/>
      <c r="AE247" s="106"/>
      <c r="AF247" s="106"/>
      <c r="AG247" s="106"/>
      <c r="AH247" s="106"/>
      <c r="AI247" s="106"/>
      <c r="AJ247" s="106"/>
      <c r="AK247" s="106"/>
      <c r="AL247" s="106"/>
      <c r="AM247" s="106"/>
      <c r="AN247" s="106"/>
      <c r="AO247" s="106"/>
      <c r="AP247" s="106"/>
      <c r="AQ247" s="106"/>
      <c r="AR247" s="106"/>
      <c r="AS247" s="106"/>
      <c r="AT247" s="106"/>
      <c r="AU247" s="106"/>
      <c r="AV247" s="106"/>
      <c r="AW247" s="106"/>
    </row>
    <row r="248" spans="1:49" x14ac:dyDescent="0.25">
      <c r="A248" s="117"/>
      <c r="B248" s="160"/>
      <c r="C248" s="160"/>
      <c r="D248" s="171"/>
      <c r="E248" s="106"/>
      <c r="F248" s="106"/>
      <c r="G248" s="167"/>
      <c r="H248" s="167"/>
      <c r="I248" s="167"/>
      <c r="J248" s="127"/>
      <c r="K248" s="167"/>
      <c r="L248" s="117"/>
      <c r="M248" s="106"/>
      <c r="N248" s="106"/>
      <c r="O248" s="106"/>
      <c r="P248" s="106"/>
      <c r="Q248" s="106"/>
      <c r="R248" s="106"/>
      <c r="S248" s="106"/>
      <c r="T248" s="106"/>
      <c r="U248" s="106"/>
      <c r="V248" s="106"/>
      <c r="W248" s="106"/>
      <c r="X248" s="106"/>
      <c r="Y248" s="106"/>
      <c r="Z248" s="106"/>
      <c r="AA248" s="106"/>
      <c r="AB248" s="106"/>
      <c r="AC248" s="106"/>
      <c r="AD248" s="106"/>
      <c r="AE248" s="106"/>
      <c r="AF248" s="106"/>
      <c r="AG248" s="106"/>
      <c r="AH248" s="106"/>
      <c r="AI248" s="106"/>
      <c r="AJ248" s="106"/>
      <c r="AK248" s="106"/>
      <c r="AL248" s="106"/>
      <c r="AM248" s="106"/>
      <c r="AN248" s="106"/>
      <c r="AO248" s="106"/>
      <c r="AP248" s="106"/>
      <c r="AQ248" s="106"/>
      <c r="AR248" s="106"/>
      <c r="AS248" s="106"/>
      <c r="AT248" s="106"/>
      <c r="AU248" s="106"/>
      <c r="AV248" s="106"/>
      <c r="AW248" s="106"/>
    </row>
    <row r="249" spans="1:49" x14ac:dyDescent="0.25">
      <c r="A249" s="117"/>
      <c r="B249" s="160"/>
      <c r="C249" s="160"/>
      <c r="D249" s="171"/>
      <c r="E249" s="106"/>
      <c r="F249" s="106"/>
      <c r="G249" s="167"/>
      <c r="H249" s="167"/>
      <c r="I249" s="167"/>
      <c r="J249" s="127"/>
      <c r="K249" s="167"/>
      <c r="L249" s="117"/>
      <c r="M249" s="106"/>
      <c r="N249" s="106"/>
      <c r="O249" s="106"/>
      <c r="P249" s="106"/>
      <c r="Q249" s="106"/>
      <c r="R249" s="106"/>
      <c r="S249" s="106"/>
      <c r="T249" s="106"/>
      <c r="U249" s="106"/>
      <c r="V249" s="106"/>
      <c r="W249" s="106"/>
      <c r="X249" s="106"/>
      <c r="Y249" s="106"/>
      <c r="Z249" s="106"/>
      <c r="AA249" s="106"/>
      <c r="AB249" s="106"/>
      <c r="AC249" s="106"/>
      <c r="AD249" s="106"/>
      <c r="AE249" s="106"/>
      <c r="AF249" s="106"/>
      <c r="AG249" s="106"/>
      <c r="AH249" s="106"/>
      <c r="AI249" s="106"/>
      <c r="AJ249" s="106"/>
      <c r="AK249" s="106"/>
      <c r="AL249" s="106"/>
      <c r="AM249" s="106"/>
      <c r="AN249" s="106"/>
      <c r="AO249" s="106"/>
      <c r="AP249" s="106"/>
      <c r="AQ249" s="106"/>
      <c r="AR249" s="106"/>
      <c r="AS249" s="106"/>
      <c r="AT249" s="106"/>
      <c r="AU249" s="106"/>
      <c r="AV249" s="106"/>
      <c r="AW249" s="106"/>
    </row>
    <row r="250" spans="1:49" x14ac:dyDescent="0.25">
      <c r="A250" s="117"/>
      <c r="B250" s="160"/>
      <c r="C250" s="160"/>
      <c r="D250" s="171"/>
      <c r="E250" s="106"/>
      <c r="F250" s="106"/>
      <c r="G250" s="167"/>
      <c r="H250" s="167"/>
      <c r="I250" s="167"/>
      <c r="J250" s="127"/>
      <c r="K250" s="167"/>
      <c r="L250" s="117"/>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c r="AI250" s="106"/>
      <c r="AJ250" s="106"/>
      <c r="AK250" s="106"/>
      <c r="AL250" s="106"/>
      <c r="AM250" s="106"/>
      <c r="AN250" s="106"/>
      <c r="AO250" s="106"/>
      <c r="AP250" s="106"/>
      <c r="AQ250" s="106"/>
      <c r="AR250" s="106"/>
      <c r="AS250" s="106"/>
      <c r="AT250" s="106"/>
      <c r="AU250" s="106"/>
      <c r="AV250" s="106"/>
      <c r="AW250" s="106"/>
    </row>
    <row r="251" spans="1:49" x14ac:dyDescent="0.25">
      <c r="A251" s="117"/>
      <c r="B251" s="160"/>
      <c r="C251" s="160"/>
      <c r="D251" s="171"/>
      <c r="E251" s="106"/>
      <c r="F251" s="106"/>
      <c r="G251" s="167"/>
      <c r="H251" s="167"/>
      <c r="I251" s="167"/>
      <c r="J251" s="127"/>
      <c r="K251" s="167"/>
      <c r="L251" s="117"/>
      <c r="M251" s="106"/>
      <c r="N251" s="106"/>
      <c r="O251" s="106"/>
      <c r="P251" s="106"/>
      <c r="Q251" s="106"/>
      <c r="R251" s="106"/>
      <c r="S251" s="106"/>
      <c r="T251" s="106"/>
      <c r="U251" s="106"/>
      <c r="V251" s="106"/>
      <c r="W251" s="106"/>
      <c r="X251" s="106"/>
      <c r="Y251" s="106"/>
      <c r="Z251" s="106"/>
      <c r="AA251" s="106"/>
      <c r="AB251" s="106"/>
      <c r="AC251" s="106"/>
      <c r="AD251" s="106"/>
      <c r="AE251" s="106"/>
      <c r="AF251" s="106"/>
      <c r="AG251" s="106"/>
      <c r="AH251" s="106"/>
      <c r="AI251" s="106"/>
      <c r="AJ251" s="106"/>
      <c r="AK251" s="106"/>
      <c r="AL251" s="106"/>
      <c r="AM251" s="106"/>
      <c r="AN251" s="106"/>
      <c r="AO251" s="106"/>
      <c r="AP251" s="106"/>
      <c r="AQ251" s="106"/>
      <c r="AR251" s="106"/>
      <c r="AS251" s="106"/>
      <c r="AT251" s="106"/>
      <c r="AU251" s="106"/>
      <c r="AV251" s="106"/>
      <c r="AW251" s="106"/>
    </row>
    <row r="252" spans="1:49" x14ac:dyDescent="0.25">
      <c r="A252" s="117"/>
      <c r="B252" s="160"/>
      <c r="C252" s="160"/>
      <c r="D252" s="171"/>
      <c r="E252" s="106"/>
      <c r="F252" s="106"/>
      <c r="G252" s="167"/>
      <c r="H252" s="167"/>
      <c r="I252" s="167"/>
      <c r="J252" s="127"/>
      <c r="K252" s="167"/>
      <c r="L252" s="117"/>
      <c r="M252" s="106"/>
      <c r="N252" s="106"/>
      <c r="O252" s="106"/>
      <c r="P252" s="106"/>
      <c r="Q252" s="106"/>
      <c r="R252" s="106"/>
      <c r="S252" s="106"/>
      <c r="T252" s="106"/>
      <c r="U252" s="106"/>
      <c r="V252" s="106"/>
      <c r="W252" s="106"/>
      <c r="X252" s="106"/>
      <c r="Y252" s="106"/>
      <c r="Z252" s="106"/>
      <c r="AA252" s="106"/>
      <c r="AB252" s="106"/>
      <c r="AC252" s="106"/>
      <c r="AD252" s="106"/>
      <c r="AE252" s="106"/>
      <c r="AF252" s="106"/>
      <c r="AG252" s="106"/>
      <c r="AH252" s="106"/>
      <c r="AI252" s="106"/>
      <c r="AJ252" s="106"/>
      <c r="AK252" s="106"/>
      <c r="AL252" s="106"/>
      <c r="AM252" s="106"/>
      <c r="AN252" s="106"/>
      <c r="AO252" s="106"/>
      <c r="AP252" s="106"/>
      <c r="AQ252" s="106"/>
      <c r="AR252" s="106"/>
      <c r="AS252" s="106"/>
      <c r="AT252" s="106"/>
      <c r="AU252" s="106"/>
      <c r="AV252" s="106"/>
      <c r="AW252" s="106"/>
    </row>
    <row r="253" spans="1:49" x14ac:dyDescent="0.25">
      <c r="A253" s="117"/>
      <c r="B253" s="160"/>
      <c r="C253" s="160"/>
      <c r="D253" s="171"/>
      <c r="E253" s="106"/>
      <c r="F253" s="106"/>
      <c r="G253" s="167"/>
      <c r="H253" s="167"/>
      <c r="I253" s="167"/>
      <c r="J253" s="127"/>
      <c r="K253" s="167"/>
      <c r="L253" s="117"/>
      <c r="M253" s="106"/>
      <c r="N253" s="106"/>
      <c r="O253" s="106"/>
      <c r="P253" s="106"/>
      <c r="Q253" s="106"/>
      <c r="R253" s="106"/>
      <c r="S253" s="106"/>
      <c r="T253" s="106"/>
      <c r="U253" s="106"/>
      <c r="V253" s="106"/>
      <c r="W253" s="106"/>
      <c r="X253" s="106"/>
      <c r="Y253" s="106"/>
      <c r="Z253" s="106"/>
      <c r="AA253" s="106"/>
      <c r="AB253" s="106"/>
      <c r="AC253" s="106"/>
      <c r="AD253" s="106"/>
      <c r="AE253" s="106"/>
      <c r="AF253" s="106"/>
      <c r="AG253" s="106"/>
      <c r="AH253" s="106"/>
      <c r="AI253" s="106"/>
      <c r="AJ253" s="106"/>
      <c r="AK253" s="106"/>
      <c r="AL253" s="106"/>
      <c r="AM253" s="106"/>
      <c r="AN253" s="106"/>
      <c r="AO253" s="106"/>
      <c r="AP253" s="106"/>
      <c r="AQ253" s="106"/>
      <c r="AR253" s="106"/>
      <c r="AS253" s="106"/>
      <c r="AT253" s="106"/>
      <c r="AU253" s="106"/>
      <c r="AV253" s="106"/>
      <c r="AW253" s="106"/>
    </row>
    <row r="254" spans="1:49" x14ac:dyDescent="0.25">
      <c r="A254" s="117"/>
      <c r="B254" s="160"/>
      <c r="C254" s="160"/>
      <c r="D254" s="171"/>
      <c r="E254" s="106"/>
      <c r="F254" s="106"/>
      <c r="G254" s="167"/>
      <c r="H254" s="167"/>
      <c r="I254" s="167"/>
      <c r="J254" s="127"/>
      <c r="K254" s="167"/>
      <c r="L254" s="117"/>
      <c r="M254" s="106"/>
      <c r="N254" s="106"/>
      <c r="O254" s="106"/>
      <c r="P254" s="106"/>
      <c r="Q254" s="106"/>
      <c r="R254" s="106"/>
      <c r="S254" s="106"/>
      <c r="T254" s="106"/>
      <c r="U254" s="106"/>
      <c r="V254" s="106"/>
      <c r="W254" s="106"/>
      <c r="X254" s="106"/>
      <c r="Y254" s="106"/>
      <c r="Z254" s="106"/>
      <c r="AA254" s="106"/>
      <c r="AB254" s="106"/>
      <c r="AC254" s="106"/>
      <c r="AD254" s="106"/>
      <c r="AE254" s="106"/>
      <c r="AF254" s="106"/>
      <c r="AG254" s="106"/>
      <c r="AH254" s="106"/>
      <c r="AI254" s="106"/>
      <c r="AJ254" s="106"/>
      <c r="AK254" s="106"/>
      <c r="AL254" s="106"/>
      <c r="AM254" s="106"/>
      <c r="AN254" s="106"/>
      <c r="AO254" s="106"/>
      <c r="AP254" s="106"/>
      <c r="AQ254" s="106"/>
      <c r="AR254" s="106"/>
      <c r="AS254" s="106"/>
      <c r="AT254" s="106"/>
      <c r="AU254" s="106"/>
      <c r="AV254" s="106"/>
      <c r="AW254" s="106"/>
    </row>
    <row r="255" spans="1:49" x14ac:dyDescent="0.25">
      <c r="A255" s="117"/>
      <c r="B255" s="160"/>
      <c r="C255" s="160"/>
      <c r="D255" s="171"/>
      <c r="E255" s="106"/>
      <c r="F255" s="106"/>
      <c r="G255" s="167"/>
      <c r="H255" s="167"/>
      <c r="I255" s="167"/>
      <c r="J255" s="127"/>
      <c r="K255" s="167"/>
      <c r="L255" s="117"/>
      <c r="M255" s="106"/>
      <c r="N255" s="106"/>
      <c r="O255" s="106"/>
      <c r="P255" s="106"/>
      <c r="Q255" s="106"/>
      <c r="R255" s="106"/>
      <c r="S255" s="106"/>
      <c r="T255" s="106"/>
      <c r="U255" s="106"/>
      <c r="V255" s="106"/>
      <c r="W255" s="106"/>
      <c r="X255" s="106"/>
      <c r="Y255" s="106"/>
      <c r="Z255" s="106"/>
      <c r="AA255" s="106"/>
      <c r="AB255" s="106"/>
      <c r="AC255" s="106"/>
      <c r="AD255" s="106"/>
      <c r="AE255" s="106"/>
      <c r="AF255" s="106"/>
      <c r="AG255" s="106"/>
      <c r="AH255" s="106"/>
      <c r="AI255" s="106"/>
      <c r="AJ255" s="106"/>
      <c r="AK255" s="106"/>
      <c r="AL255" s="106"/>
      <c r="AM255" s="106"/>
      <c r="AN255" s="106"/>
      <c r="AO255" s="106"/>
      <c r="AP255" s="106"/>
      <c r="AQ255" s="106"/>
      <c r="AR255" s="106"/>
      <c r="AS255" s="106"/>
      <c r="AT255" s="106"/>
      <c r="AU255" s="106"/>
      <c r="AV255" s="106"/>
      <c r="AW255" s="106"/>
    </row>
    <row r="256" spans="1:49" x14ac:dyDescent="0.25">
      <c r="A256" s="117"/>
      <c r="B256" s="160"/>
      <c r="C256" s="160"/>
      <c r="D256" s="171"/>
      <c r="E256" s="106"/>
      <c r="F256" s="106"/>
      <c r="G256" s="167"/>
      <c r="H256" s="167"/>
      <c r="I256" s="167"/>
      <c r="J256" s="127"/>
      <c r="K256" s="167"/>
      <c r="L256" s="117"/>
      <c r="M256" s="106"/>
      <c r="N256" s="106"/>
      <c r="O256" s="106"/>
      <c r="P256" s="106"/>
      <c r="Q256" s="106"/>
      <c r="R256" s="106"/>
      <c r="S256" s="106"/>
      <c r="T256" s="106"/>
      <c r="U256" s="106"/>
      <c r="V256" s="106"/>
      <c r="W256" s="106"/>
      <c r="X256" s="106"/>
      <c r="Y256" s="106"/>
      <c r="Z256" s="106"/>
      <c r="AA256" s="106"/>
      <c r="AB256" s="106"/>
      <c r="AC256" s="106"/>
      <c r="AD256" s="106"/>
      <c r="AE256" s="106"/>
      <c r="AF256" s="106"/>
      <c r="AG256" s="106"/>
      <c r="AH256" s="106"/>
      <c r="AI256" s="106"/>
      <c r="AJ256" s="106"/>
      <c r="AK256" s="106"/>
      <c r="AL256" s="106"/>
      <c r="AM256" s="106"/>
      <c r="AN256" s="106"/>
      <c r="AO256" s="106"/>
      <c r="AP256" s="106"/>
      <c r="AQ256" s="106"/>
      <c r="AR256" s="106"/>
      <c r="AS256" s="106"/>
      <c r="AT256" s="106"/>
      <c r="AU256" s="106"/>
      <c r="AV256" s="106"/>
      <c r="AW256" s="106"/>
    </row>
    <row r="257" spans="1:49" x14ac:dyDescent="0.25">
      <c r="A257" s="117"/>
      <c r="B257" s="160"/>
      <c r="C257" s="160"/>
      <c r="D257" s="171"/>
      <c r="E257" s="106"/>
      <c r="F257" s="106"/>
      <c r="G257" s="167"/>
      <c r="H257" s="167"/>
      <c r="I257" s="167"/>
      <c r="J257" s="127"/>
      <c r="K257" s="167"/>
      <c r="L257" s="117"/>
      <c r="M257" s="106"/>
      <c r="N257" s="106"/>
      <c r="O257" s="106"/>
      <c r="P257" s="106"/>
      <c r="Q257" s="106"/>
      <c r="R257" s="106"/>
      <c r="S257" s="106"/>
      <c r="T257" s="106"/>
      <c r="U257" s="106"/>
      <c r="V257" s="106"/>
      <c r="W257" s="106"/>
      <c r="X257" s="106"/>
      <c r="Y257" s="106"/>
      <c r="Z257" s="106"/>
      <c r="AA257" s="106"/>
      <c r="AB257" s="106"/>
      <c r="AC257" s="106"/>
      <c r="AD257" s="106"/>
      <c r="AE257" s="106"/>
      <c r="AF257" s="106"/>
      <c r="AG257" s="106"/>
      <c r="AH257" s="106"/>
      <c r="AI257" s="106"/>
      <c r="AJ257" s="106"/>
      <c r="AK257" s="106"/>
      <c r="AL257" s="106"/>
      <c r="AM257" s="106"/>
      <c r="AN257" s="106"/>
      <c r="AO257" s="106"/>
      <c r="AP257" s="106"/>
      <c r="AQ257" s="106"/>
      <c r="AR257" s="106"/>
      <c r="AS257" s="106"/>
      <c r="AT257" s="106"/>
      <c r="AU257" s="106"/>
      <c r="AV257" s="106"/>
      <c r="AW257" s="106"/>
    </row>
    <row r="258" spans="1:49" x14ac:dyDescent="0.25">
      <c r="A258" s="117"/>
      <c r="B258" s="160"/>
      <c r="C258" s="160"/>
      <c r="D258" s="171"/>
      <c r="E258" s="106"/>
      <c r="F258" s="106"/>
      <c r="G258" s="167"/>
      <c r="H258" s="167"/>
      <c r="I258" s="167"/>
      <c r="J258" s="127"/>
      <c r="K258" s="167"/>
      <c r="L258" s="117"/>
      <c r="M258" s="106"/>
      <c r="N258" s="106"/>
      <c r="O258" s="106"/>
      <c r="P258" s="106"/>
      <c r="Q258" s="106"/>
      <c r="R258" s="106"/>
      <c r="S258" s="106"/>
      <c r="T258" s="106"/>
      <c r="U258" s="106"/>
      <c r="V258" s="106"/>
      <c r="W258" s="106"/>
      <c r="X258" s="106"/>
      <c r="Y258" s="106"/>
      <c r="Z258" s="106"/>
      <c r="AA258" s="106"/>
      <c r="AB258" s="106"/>
      <c r="AC258" s="106"/>
      <c r="AD258" s="106"/>
      <c r="AE258" s="106"/>
      <c r="AF258" s="106"/>
      <c r="AG258" s="106"/>
      <c r="AH258" s="106"/>
      <c r="AI258" s="106"/>
      <c r="AJ258" s="106"/>
      <c r="AK258" s="106"/>
      <c r="AL258" s="106"/>
      <c r="AM258" s="106"/>
      <c r="AN258" s="106"/>
      <c r="AO258" s="106"/>
      <c r="AP258" s="106"/>
      <c r="AQ258" s="106"/>
      <c r="AR258" s="106"/>
      <c r="AS258" s="106"/>
      <c r="AT258" s="106"/>
      <c r="AU258" s="106"/>
      <c r="AV258" s="106"/>
      <c r="AW258" s="106"/>
    </row>
    <row r="259" spans="1:49" x14ac:dyDescent="0.25">
      <c r="A259" s="117"/>
      <c r="B259" s="160"/>
      <c r="C259" s="160"/>
      <c r="D259" s="171"/>
      <c r="E259" s="106"/>
      <c r="F259" s="106"/>
      <c r="G259" s="167"/>
      <c r="H259" s="167"/>
      <c r="I259" s="167"/>
      <c r="J259" s="127"/>
      <c r="K259" s="167"/>
      <c r="L259" s="117"/>
      <c r="M259" s="106"/>
      <c r="N259" s="106"/>
      <c r="O259" s="106"/>
      <c r="P259" s="106"/>
      <c r="Q259" s="106"/>
      <c r="R259" s="106"/>
      <c r="S259" s="106"/>
      <c r="T259" s="106"/>
      <c r="U259" s="106"/>
      <c r="V259" s="106"/>
      <c r="W259" s="106"/>
      <c r="X259" s="106"/>
      <c r="Y259" s="106"/>
      <c r="Z259" s="106"/>
      <c r="AA259" s="106"/>
      <c r="AB259" s="106"/>
      <c r="AC259" s="106"/>
      <c r="AD259" s="106"/>
      <c r="AE259" s="106"/>
      <c r="AF259" s="106"/>
      <c r="AG259" s="106"/>
      <c r="AH259" s="106"/>
      <c r="AI259" s="106"/>
      <c r="AJ259" s="106"/>
      <c r="AK259" s="106"/>
      <c r="AL259" s="106"/>
      <c r="AM259" s="106"/>
      <c r="AN259" s="106"/>
      <c r="AO259" s="106"/>
      <c r="AP259" s="106"/>
      <c r="AQ259" s="106"/>
      <c r="AR259" s="106"/>
      <c r="AS259" s="106"/>
      <c r="AT259" s="106"/>
      <c r="AU259" s="106"/>
      <c r="AV259" s="106"/>
      <c r="AW259" s="106"/>
    </row>
    <row r="260" spans="1:49" x14ac:dyDescent="0.25">
      <c r="A260" s="117"/>
      <c r="B260" s="160"/>
      <c r="C260" s="160"/>
      <c r="D260" s="171"/>
      <c r="E260" s="106"/>
      <c r="F260" s="106"/>
      <c r="G260" s="167"/>
      <c r="H260" s="167"/>
      <c r="I260" s="167"/>
      <c r="J260" s="127"/>
      <c r="K260" s="167"/>
      <c r="L260" s="117"/>
      <c r="M260" s="106"/>
      <c r="N260" s="106"/>
      <c r="O260" s="106"/>
      <c r="P260" s="106"/>
      <c r="Q260" s="106"/>
      <c r="R260" s="106"/>
      <c r="S260" s="106"/>
      <c r="T260" s="106"/>
      <c r="U260" s="106"/>
      <c r="V260" s="106"/>
      <c r="W260" s="106"/>
      <c r="X260" s="106"/>
      <c r="Y260" s="106"/>
      <c r="Z260" s="106"/>
      <c r="AA260" s="106"/>
      <c r="AB260" s="106"/>
      <c r="AC260" s="106"/>
      <c r="AD260" s="106"/>
      <c r="AE260" s="106"/>
      <c r="AF260" s="106"/>
      <c r="AG260" s="106"/>
      <c r="AH260" s="106"/>
      <c r="AI260" s="106"/>
      <c r="AJ260" s="106"/>
      <c r="AK260" s="106"/>
      <c r="AL260" s="106"/>
      <c r="AM260" s="106"/>
      <c r="AN260" s="106"/>
      <c r="AO260" s="106"/>
      <c r="AP260" s="106"/>
      <c r="AQ260" s="106"/>
      <c r="AR260" s="106"/>
      <c r="AS260" s="106"/>
      <c r="AT260" s="106"/>
      <c r="AU260" s="106"/>
      <c r="AV260" s="106"/>
      <c r="AW260" s="106"/>
    </row>
    <row r="261" spans="1:49" x14ac:dyDescent="0.25">
      <c r="A261" s="117"/>
      <c r="B261" s="160"/>
      <c r="C261" s="160"/>
      <c r="D261" s="171"/>
      <c r="E261" s="106"/>
      <c r="F261" s="106"/>
      <c r="G261" s="167"/>
      <c r="H261" s="167"/>
      <c r="I261" s="167"/>
      <c r="J261" s="127"/>
      <c r="K261" s="167"/>
      <c r="L261" s="117"/>
      <c r="M261" s="106"/>
      <c r="N261" s="106"/>
      <c r="O261" s="106"/>
      <c r="P261" s="106"/>
      <c r="Q261" s="106"/>
      <c r="R261" s="106"/>
      <c r="S261" s="106"/>
      <c r="T261" s="106"/>
      <c r="U261" s="106"/>
      <c r="V261" s="106"/>
      <c r="W261" s="106"/>
      <c r="X261" s="106"/>
      <c r="Y261" s="106"/>
      <c r="Z261" s="106"/>
      <c r="AA261" s="106"/>
      <c r="AB261" s="106"/>
      <c r="AC261" s="106"/>
      <c r="AD261" s="106"/>
      <c r="AE261" s="106"/>
      <c r="AF261" s="106"/>
      <c r="AG261" s="106"/>
      <c r="AH261" s="106"/>
      <c r="AI261" s="106"/>
      <c r="AJ261" s="106"/>
      <c r="AK261" s="106"/>
      <c r="AL261" s="106"/>
      <c r="AM261" s="106"/>
      <c r="AN261" s="106"/>
      <c r="AO261" s="106"/>
      <c r="AP261" s="106"/>
      <c r="AQ261" s="106"/>
      <c r="AR261" s="106"/>
      <c r="AS261" s="106"/>
      <c r="AT261" s="106"/>
      <c r="AU261" s="106"/>
      <c r="AV261" s="106"/>
      <c r="AW261" s="106"/>
    </row>
    <row r="262" spans="1:49" x14ac:dyDescent="0.25">
      <c r="A262" s="117"/>
      <c r="B262" s="160"/>
      <c r="C262" s="160"/>
      <c r="D262" s="171"/>
      <c r="E262" s="106"/>
      <c r="F262" s="106"/>
      <c r="G262" s="167"/>
      <c r="H262" s="167"/>
      <c r="I262" s="167"/>
      <c r="J262" s="127"/>
      <c r="K262" s="167"/>
      <c r="L262" s="117"/>
      <c r="M262" s="106"/>
      <c r="N262" s="106"/>
      <c r="O262" s="106"/>
      <c r="P262" s="106"/>
      <c r="Q262" s="106"/>
      <c r="R262" s="106"/>
      <c r="S262" s="106"/>
      <c r="T262" s="106"/>
      <c r="U262" s="106"/>
      <c r="V262" s="106"/>
      <c r="W262" s="106"/>
      <c r="X262" s="106"/>
      <c r="Y262" s="106"/>
      <c r="Z262" s="106"/>
      <c r="AA262" s="106"/>
      <c r="AB262" s="106"/>
      <c r="AC262" s="106"/>
      <c r="AD262" s="106"/>
      <c r="AE262" s="106"/>
      <c r="AF262" s="106"/>
      <c r="AG262" s="106"/>
      <c r="AH262" s="106"/>
      <c r="AI262" s="106"/>
      <c r="AJ262" s="106"/>
      <c r="AK262" s="106"/>
      <c r="AL262" s="106"/>
      <c r="AM262" s="106"/>
      <c r="AN262" s="106"/>
      <c r="AO262" s="106"/>
      <c r="AP262" s="106"/>
      <c r="AQ262" s="106"/>
      <c r="AR262" s="106"/>
      <c r="AS262" s="106"/>
      <c r="AT262" s="106"/>
      <c r="AU262" s="106"/>
      <c r="AV262" s="106"/>
      <c r="AW262" s="106"/>
    </row>
    <row r="263" spans="1:49" x14ac:dyDescent="0.25">
      <c r="A263" s="117"/>
      <c r="B263" s="160"/>
      <c r="C263" s="160"/>
      <c r="D263" s="171"/>
      <c r="E263" s="106"/>
      <c r="F263" s="106"/>
      <c r="G263" s="167"/>
      <c r="H263" s="167"/>
      <c r="I263" s="167"/>
      <c r="J263" s="127"/>
      <c r="K263" s="167"/>
      <c r="L263" s="117"/>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6"/>
      <c r="AL263" s="106"/>
      <c r="AM263" s="106"/>
      <c r="AN263" s="106"/>
      <c r="AO263" s="106"/>
      <c r="AP263" s="106"/>
      <c r="AQ263" s="106"/>
      <c r="AR263" s="106"/>
      <c r="AS263" s="106"/>
      <c r="AT263" s="106"/>
      <c r="AU263" s="106"/>
      <c r="AV263" s="106"/>
      <c r="AW263" s="106"/>
    </row>
    <row r="264" spans="1:49" x14ac:dyDescent="0.25">
      <c r="A264" s="117"/>
      <c r="B264" s="160"/>
      <c r="C264" s="160"/>
      <c r="D264" s="171"/>
      <c r="E264" s="106"/>
      <c r="F264" s="106"/>
      <c r="G264" s="167"/>
      <c r="H264" s="167"/>
      <c r="I264" s="167"/>
      <c r="J264" s="127"/>
      <c r="K264" s="167"/>
      <c r="L264" s="117"/>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c r="AI264" s="106"/>
      <c r="AJ264" s="106"/>
      <c r="AK264" s="106"/>
      <c r="AL264" s="106"/>
      <c r="AM264" s="106"/>
      <c r="AN264" s="106"/>
      <c r="AO264" s="106"/>
      <c r="AP264" s="106"/>
      <c r="AQ264" s="106"/>
      <c r="AR264" s="106"/>
      <c r="AS264" s="106"/>
      <c r="AT264" s="106"/>
      <c r="AU264" s="106"/>
      <c r="AV264" s="106"/>
      <c r="AW264" s="106"/>
    </row>
    <row r="265" spans="1:49" x14ac:dyDescent="0.25">
      <c r="A265" s="117"/>
      <c r="B265" s="160"/>
      <c r="C265" s="160"/>
      <c r="D265" s="171"/>
      <c r="E265" s="106"/>
      <c r="F265" s="106"/>
      <c r="G265" s="167"/>
      <c r="H265" s="167"/>
      <c r="I265" s="167"/>
      <c r="J265" s="127"/>
      <c r="K265" s="167"/>
      <c r="L265" s="117"/>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06"/>
      <c r="AJ265" s="106"/>
      <c r="AK265" s="106"/>
      <c r="AL265" s="106"/>
      <c r="AM265" s="106"/>
      <c r="AN265" s="106"/>
      <c r="AO265" s="106"/>
      <c r="AP265" s="106"/>
      <c r="AQ265" s="106"/>
      <c r="AR265" s="106"/>
      <c r="AS265" s="106"/>
      <c r="AT265" s="106"/>
      <c r="AU265" s="106"/>
      <c r="AV265" s="106"/>
      <c r="AW265" s="106"/>
    </row>
    <row r="266" spans="1:49" x14ac:dyDescent="0.25">
      <c r="A266" s="117"/>
      <c r="B266" s="160"/>
      <c r="C266" s="160"/>
      <c r="D266" s="171"/>
      <c r="E266" s="106"/>
      <c r="F266" s="106"/>
      <c r="G266" s="167"/>
      <c r="H266" s="167"/>
      <c r="I266" s="167"/>
      <c r="J266" s="127"/>
      <c r="K266" s="167"/>
      <c r="L266" s="117"/>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06"/>
      <c r="AJ266" s="106"/>
      <c r="AK266" s="106"/>
      <c r="AL266" s="106"/>
      <c r="AM266" s="106"/>
      <c r="AN266" s="106"/>
      <c r="AO266" s="106"/>
      <c r="AP266" s="106"/>
      <c r="AQ266" s="106"/>
      <c r="AR266" s="106"/>
      <c r="AS266" s="106"/>
      <c r="AT266" s="106"/>
      <c r="AU266" s="106"/>
      <c r="AV266" s="106"/>
      <c r="AW266" s="106"/>
    </row>
    <row r="267" spans="1:49" x14ac:dyDescent="0.25">
      <c r="A267" s="117"/>
      <c r="B267" s="160"/>
      <c r="C267" s="160"/>
      <c r="D267" s="171"/>
      <c r="E267" s="106"/>
      <c r="F267" s="106"/>
      <c r="G267" s="167"/>
      <c r="H267" s="167"/>
      <c r="I267" s="167"/>
      <c r="J267" s="127"/>
      <c r="K267" s="167"/>
      <c r="L267" s="117"/>
      <c r="M267" s="106"/>
      <c r="N267" s="106"/>
      <c r="O267" s="106"/>
      <c r="P267" s="106"/>
      <c r="Q267" s="106"/>
      <c r="R267" s="106"/>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row>
    <row r="268" spans="1:49" x14ac:dyDescent="0.25">
      <c r="A268" s="117"/>
      <c r="B268" s="160"/>
      <c r="C268" s="160"/>
      <c r="D268" s="171"/>
      <c r="E268" s="106"/>
      <c r="F268" s="106"/>
      <c r="G268" s="167"/>
      <c r="H268" s="167"/>
      <c r="I268" s="167"/>
      <c r="J268" s="127"/>
      <c r="K268" s="167"/>
      <c r="L268" s="117"/>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c r="AI268" s="106"/>
      <c r="AJ268" s="106"/>
      <c r="AK268" s="106"/>
      <c r="AL268" s="106"/>
      <c r="AM268" s="106"/>
      <c r="AN268" s="106"/>
      <c r="AO268" s="106"/>
      <c r="AP268" s="106"/>
      <c r="AQ268" s="106"/>
      <c r="AR268" s="106"/>
      <c r="AS268" s="106"/>
      <c r="AT268" s="106"/>
      <c r="AU268" s="106"/>
      <c r="AV268" s="106"/>
      <c r="AW268" s="106"/>
    </row>
    <row r="269" spans="1:49" x14ac:dyDescent="0.25">
      <c r="A269" s="117"/>
      <c r="B269" s="160"/>
      <c r="C269" s="160"/>
      <c r="D269" s="171"/>
      <c r="E269" s="106"/>
      <c r="F269" s="106"/>
      <c r="G269" s="167"/>
      <c r="H269" s="167"/>
      <c r="I269" s="167"/>
      <c r="J269" s="127"/>
      <c r="K269" s="167"/>
      <c r="L269" s="117"/>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K269" s="106"/>
      <c r="AL269" s="106"/>
      <c r="AM269" s="106"/>
      <c r="AN269" s="106"/>
      <c r="AO269" s="106"/>
      <c r="AP269" s="106"/>
      <c r="AQ269" s="106"/>
      <c r="AR269" s="106"/>
      <c r="AS269" s="106"/>
      <c r="AT269" s="106"/>
      <c r="AU269" s="106"/>
      <c r="AV269" s="106"/>
      <c r="AW269" s="106"/>
    </row>
    <row r="270" spans="1:49" x14ac:dyDescent="0.25">
      <c r="A270" s="117"/>
      <c r="B270" s="160"/>
      <c r="C270" s="160"/>
      <c r="D270" s="171"/>
      <c r="E270" s="106"/>
      <c r="F270" s="106"/>
      <c r="G270" s="167"/>
      <c r="H270" s="167"/>
      <c r="I270" s="167"/>
      <c r="J270" s="127"/>
      <c r="K270" s="167"/>
      <c r="L270" s="117"/>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6"/>
      <c r="AL270" s="106"/>
      <c r="AM270" s="106"/>
      <c r="AN270" s="106"/>
      <c r="AO270" s="106"/>
      <c r="AP270" s="106"/>
      <c r="AQ270" s="106"/>
      <c r="AR270" s="106"/>
      <c r="AS270" s="106"/>
      <c r="AT270" s="106"/>
      <c r="AU270" s="106"/>
      <c r="AV270" s="106"/>
      <c r="AW270" s="106"/>
    </row>
    <row r="271" spans="1:49" x14ac:dyDescent="0.25">
      <c r="A271" s="117"/>
      <c r="B271" s="160"/>
      <c r="C271" s="160"/>
      <c r="D271" s="171"/>
      <c r="E271" s="106"/>
      <c r="F271" s="106"/>
      <c r="G271" s="167"/>
      <c r="H271" s="167"/>
      <c r="I271" s="167"/>
      <c r="J271" s="127"/>
      <c r="K271" s="167"/>
      <c r="L271" s="117"/>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6"/>
      <c r="AL271" s="106"/>
      <c r="AM271" s="106"/>
      <c r="AN271" s="106"/>
      <c r="AO271" s="106"/>
      <c r="AP271" s="106"/>
      <c r="AQ271" s="106"/>
      <c r="AR271" s="106"/>
      <c r="AS271" s="106"/>
      <c r="AT271" s="106"/>
      <c r="AU271" s="106"/>
      <c r="AV271" s="106"/>
      <c r="AW271" s="106"/>
    </row>
    <row r="272" spans="1:49" x14ac:dyDescent="0.25">
      <c r="A272" s="117"/>
      <c r="B272" s="160"/>
      <c r="C272" s="160"/>
      <c r="D272" s="171"/>
      <c r="E272" s="106"/>
      <c r="F272" s="106"/>
      <c r="G272" s="167"/>
      <c r="H272" s="167"/>
      <c r="I272" s="167"/>
      <c r="J272" s="127"/>
      <c r="K272" s="167"/>
      <c r="L272" s="117"/>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K272" s="106"/>
      <c r="AL272" s="106"/>
      <c r="AM272" s="106"/>
      <c r="AN272" s="106"/>
      <c r="AO272" s="106"/>
      <c r="AP272" s="106"/>
      <c r="AQ272" s="106"/>
      <c r="AR272" s="106"/>
      <c r="AS272" s="106"/>
      <c r="AT272" s="106"/>
      <c r="AU272" s="106"/>
      <c r="AV272" s="106"/>
      <c r="AW272" s="106"/>
    </row>
    <row r="273" spans="1:49" x14ac:dyDescent="0.25">
      <c r="A273" s="117"/>
      <c r="B273" s="160"/>
      <c r="C273" s="160"/>
      <c r="D273" s="171"/>
      <c r="E273" s="106"/>
      <c r="F273" s="106"/>
      <c r="G273" s="167"/>
      <c r="H273" s="167"/>
      <c r="I273" s="167"/>
      <c r="J273" s="127"/>
      <c r="K273" s="167"/>
      <c r="L273" s="117"/>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6"/>
      <c r="AL273" s="106"/>
      <c r="AM273" s="106"/>
      <c r="AN273" s="106"/>
      <c r="AO273" s="106"/>
      <c r="AP273" s="106"/>
      <c r="AQ273" s="106"/>
      <c r="AR273" s="106"/>
      <c r="AS273" s="106"/>
      <c r="AT273" s="106"/>
      <c r="AU273" s="106"/>
      <c r="AV273" s="106"/>
      <c r="AW273" s="106"/>
    </row>
    <row r="274" spans="1:49" x14ac:dyDescent="0.25">
      <c r="A274" s="117"/>
      <c r="B274" s="160"/>
      <c r="C274" s="160"/>
      <c r="D274" s="171"/>
      <c r="E274" s="106"/>
      <c r="F274" s="106"/>
      <c r="G274" s="167"/>
      <c r="H274" s="167"/>
      <c r="I274" s="167"/>
      <c r="J274" s="127"/>
      <c r="K274" s="167"/>
      <c r="L274" s="117"/>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6"/>
      <c r="AL274" s="106"/>
      <c r="AM274" s="106"/>
      <c r="AN274" s="106"/>
      <c r="AO274" s="106"/>
      <c r="AP274" s="106"/>
      <c r="AQ274" s="106"/>
      <c r="AR274" s="106"/>
      <c r="AS274" s="106"/>
      <c r="AT274" s="106"/>
      <c r="AU274" s="106"/>
      <c r="AV274" s="106"/>
      <c r="AW274" s="106"/>
    </row>
    <row r="275" spans="1:49" x14ac:dyDescent="0.25">
      <c r="A275" s="117"/>
      <c r="B275" s="160"/>
      <c r="C275" s="160"/>
      <c r="D275" s="171"/>
      <c r="E275" s="106"/>
      <c r="F275" s="106"/>
      <c r="G275" s="167"/>
      <c r="H275" s="167"/>
      <c r="I275" s="167"/>
      <c r="J275" s="127"/>
      <c r="K275" s="167"/>
      <c r="L275" s="117"/>
      <c r="M275" s="106"/>
      <c r="N275" s="106"/>
      <c r="O275" s="106"/>
      <c r="P275" s="106"/>
      <c r="Q275" s="106"/>
      <c r="R275" s="106"/>
      <c r="S275" s="106"/>
      <c r="T275" s="106"/>
      <c r="U275" s="106"/>
      <c r="V275" s="106"/>
      <c r="W275" s="106"/>
      <c r="X275" s="106"/>
      <c r="Y275" s="106"/>
      <c r="Z275" s="106"/>
      <c r="AA275" s="106"/>
      <c r="AB275" s="106"/>
      <c r="AC275" s="106"/>
      <c r="AD275" s="106"/>
      <c r="AE275" s="106"/>
      <c r="AF275" s="106"/>
      <c r="AG275" s="106"/>
      <c r="AH275" s="106"/>
      <c r="AI275" s="106"/>
      <c r="AJ275" s="106"/>
      <c r="AK275" s="106"/>
      <c r="AL275" s="106"/>
      <c r="AM275" s="106"/>
      <c r="AN275" s="106"/>
      <c r="AO275" s="106"/>
      <c r="AP275" s="106"/>
      <c r="AQ275" s="106"/>
      <c r="AR275" s="106"/>
      <c r="AS275" s="106"/>
      <c r="AT275" s="106"/>
      <c r="AU275" s="106"/>
      <c r="AV275" s="106"/>
      <c r="AW275" s="106"/>
    </row>
    <row r="276" spans="1:49" x14ac:dyDescent="0.25">
      <c r="A276" s="117"/>
      <c r="B276" s="160"/>
      <c r="C276" s="160"/>
      <c r="D276" s="171"/>
      <c r="E276" s="106"/>
      <c r="F276" s="106"/>
      <c r="G276" s="167"/>
      <c r="H276" s="167"/>
      <c r="I276" s="167"/>
      <c r="J276" s="127"/>
      <c r="K276" s="167"/>
      <c r="L276" s="117"/>
      <c r="M276" s="106"/>
      <c r="N276" s="106"/>
      <c r="O276" s="106"/>
      <c r="P276" s="106"/>
      <c r="Q276" s="106"/>
      <c r="R276" s="106"/>
      <c r="S276" s="106"/>
      <c r="T276" s="106"/>
      <c r="U276" s="106"/>
      <c r="V276" s="106"/>
      <c r="W276" s="106"/>
      <c r="X276" s="106"/>
      <c r="Y276" s="106"/>
      <c r="Z276" s="106"/>
      <c r="AA276" s="106"/>
      <c r="AB276" s="106"/>
      <c r="AC276" s="106"/>
      <c r="AD276" s="106"/>
      <c r="AE276" s="106"/>
      <c r="AF276" s="106"/>
      <c r="AG276" s="106"/>
      <c r="AH276" s="106"/>
      <c r="AI276" s="106"/>
      <c r="AJ276" s="106"/>
      <c r="AK276" s="106"/>
      <c r="AL276" s="106"/>
      <c r="AM276" s="106"/>
      <c r="AN276" s="106"/>
      <c r="AO276" s="106"/>
      <c r="AP276" s="106"/>
      <c r="AQ276" s="106"/>
      <c r="AR276" s="106"/>
      <c r="AS276" s="106"/>
      <c r="AT276" s="106"/>
      <c r="AU276" s="106"/>
      <c r="AV276" s="106"/>
      <c r="AW276" s="106"/>
    </row>
    <row r="277" spans="1:49" x14ac:dyDescent="0.25">
      <c r="A277" s="117"/>
      <c r="B277" s="160"/>
      <c r="C277" s="160"/>
      <c r="D277" s="171"/>
      <c r="E277" s="106"/>
      <c r="F277" s="106"/>
      <c r="G277" s="167"/>
      <c r="H277" s="167"/>
      <c r="I277" s="167"/>
      <c r="J277" s="127"/>
      <c r="K277" s="167"/>
      <c r="L277" s="117"/>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K277" s="106"/>
      <c r="AL277" s="106"/>
      <c r="AM277" s="106"/>
      <c r="AN277" s="106"/>
      <c r="AO277" s="106"/>
      <c r="AP277" s="106"/>
      <c r="AQ277" s="106"/>
      <c r="AR277" s="106"/>
      <c r="AS277" s="106"/>
      <c r="AT277" s="106"/>
      <c r="AU277" s="106"/>
      <c r="AV277" s="106"/>
      <c r="AW277" s="106"/>
    </row>
    <row r="278" spans="1:49" x14ac:dyDescent="0.25">
      <c r="A278" s="117"/>
      <c r="B278" s="160"/>
      <c r="C278" s="160"/>
      <c r="D278" s="171"/>
      <c r="E278" s="106"/>
      <c r="F278" s="106"/>
      <c r="G278" s="167"/>
      <c r="H278" s="167"/>
      <c r="I278" s="167"/>
      <c r="J278" s="127"/>
      <c r="K278" s="167"/>
      <c r="L278" s="117"/>
      <c r="M278" s="106"/>
      <c r="N278" s="106"/>
      <c r="O278" s="106"/>
      <c r="P278" s="106"/>
      <c r="Q278" s="106"/>
      <c r="R278" s="106"/>
      <c r="S278" s="106"/>
      <c r="T278" s="106"/>
      <c r="U278" s="106"/>
      <c r="V278" s="106"/>
      <c r="W278" s="106"/>
      <c r="X278" s="106"/>
      <c r="Y278" s="106"/>
      <c r="Z278" s="106"/>
      <c r="AA278" s="106"/>
      <c r="AB278" s="106"/>
      <c r="AC278" s="106"/>
      <c r="AD278" s="106"/>
      <c r="AE278" s="106"/>
      <c r="AF278" s="106"/>
      <c r="AG278" s="106"/>
      <c r="AH278" s="106"/>
      <c r="AI278" s="106"/>
      <c r="AJ278" s="106"/>
      <c r="AK278" s="106"/>
      <c r="AL278" s="106"/>
      <c r="AM278" s="106"/>
      <c r="AN278" s="106"/>
      <c r="AO278" s="106"/>
      <c r="AP278" s="106"/>
      <c r="AQ278" s="106"/>
      <c r="AR278" s="106"/>
      <c r="AS278" s="106"/>
      <c r="AT278" s="106"/>
      <c r="AU278" s="106"/>
      <c r="AV278" s="106"/>
      <c r="AW278" s="106"/>
    </row>
    <row r="279" spans="1:49" x14ac:dyDescent="0.25">
      <c r="A279" s="117"/>
      <c r="B279" s="160"/>
      <c r="C279" s="160"/>
      <c r="D279" s="171"/>
      <c r="E279" s="106"/>
      <c r="F279" s="106"/>
      <c r="G279" s="167"/>
      <c r="H279" s="167"/>
      <c r="I279" s="167"/>
      <c r="J279" s="127"/>
      <c r="K279" s="167"/>
      <c r="L279" s="117"/>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6"/>
      <c r="AL279" s="106"/>
      <c r="AM279" s="106"/>
      <c r="AN279" s="106"/>
      <c r="AO279" s="106"/>
      <c r="AP279" s="106"/>
      <c r="AQ279" s="106"/>
      <c r="AR279" s="106"/>
      <c r="AS279" s="106"/>
      <c r="AT279" s="106"/>
      <c r="AU279" s="106"/>
      <c r="AV279" s="106"/>
      <c r="AW279" s="106"/>
    </row>
    <row r="280" spans="1:49" x14ac:dyDescent="0.25">
      <c r="A280" s="117"/>
      <c r="B280" s="160"/>
      <c r="C280" s="160"/>
      <c r="D280" s="171"/>
      <c r="E280" s="106"/>
      <c r="F280" s="106"/>
      <c r="G280" s="167"/>
      <c r="H280" s="167"/>
      <c r="I280" s="167"/>
      <c r="J280" s="127"/>
      <c r="K280" s="167"/>
      <c r="L280" s="117"/>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c r="AI280" s="106"/>
      <c r="AJ280" s="106"/>
      <c r="AK280" s="106"/>
      <c r="AL280" s="106"/>
      <c r="AM280" s="106"/>
      <c r="AN280" s="106"/>
      <c r="AO280" s="106"/>
      <c r="AP280" s="106"/>
      <c r="AQ280" s="106"/>
      <c r="AR280" s="106"/>
      <c r="AS280" s="106"/>
      <c r="AT280" s="106"/>
      <c r="AU280" s="106"/>
      <c r="AV280" s="106"/>
      <c r="AW280" s="106"/>
    </row>
    <row r="281" spans="1:49" x14ac:dyDescent="0.25">
      <c r="A281" s="117"/>
      <c r="B281" s="160"/>
      <c r="C281" s="160"/>
      <c r="D281" s="171"/>
      <c r="E281" s="106"/>
      <c r="F281" s="106"/>
      <c r="G281" s="167"/>
      <c r="H281" s="167"/>
      <c r="I281" s="167"/>
      <c r="J281" s="127"/>
      <c r="K281" s="167"/>
      <c r="L281" s="117"/>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K281" s="106"/>
      <c r="AL281" s="106"/>
      <c r="AM281" s="106"/>
      <c r="AN281" s="106"/>
      <c r="AO281" s="106"/>
      <c r="AP281" s="106"/>
      <c r="AQ281" s="106"/>
      <c r="AR281" s="106"/>
      <c r="AS281" s="106"/>
      <c r="AT281" s="106"/>
      <c r="AU281" s="106"/>
      <c r="AV281" s="106"/>
      <c r="AW281" s="106"/>
    </row>
    <row r="282" spans="1:49" x14ac:dyDescent="0.25">
      <c r="A282" s="117"/>
      <c r="B282" s="160"/>
      <c r="C282" s="160"/>
      <c r="D282" s="171"/>
      <c r="E282" s="106"/>
      <c r="F282" s="106"/>
      <c r="G282" s="167"/>
      <c r="H282" s="167"/>
      <c r="I282" s="167"/>
      <c r="J282" s="127"/>
      <c r="K282" s="167"/>
      <c r="L282" s="117"/>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K282" s="106"/>
      <c r="AL282" s="106"/>
      <c r="AM282" s="106"/>
      <c r="AN282" s="106"/>
      <c r="AO282" s="106"/>
      <c r="AP282" s="106"/>
      <c r="AQ282" s="106"/>
      <c r="AR282" s="106"/>
      <c r="AS282" s="106"/>
      <c r="AT282" s="106"/>
      <c r="AU282" s="106"/>
      <c r="AV282" s="106"/>
      <c r="AW282" s="106"/>
    </row>
    <row r="283" spans="1:49" x14ac:dyDescent="0.25">
      <c r="A283" s="117"/>
      <c r="B283" s="160"/>
      <c r="C283" s="160"/>
      <c r="D283" s="171"/>
      <c r="E283" s="106"/>
      <c r="F283" s="106"/>
      <c r="G283" s="167"/>
      <c r="H283" s="167"/>
      <c r="I283" s="167"/>
      <c r="J283" s="127"/>
      <c r="K283" s="167"/>
      <c r="L283" s="117"/>
      <c r="M283" s="106"/>
      <c r="N283" s="106"/>
      <c r="O283" s="106"/>
      <c r="P283" s="106"/>
      <c r="Q283" s="106"/>
      <c r="R283" s="106"/>
      <c r="S283" s="106"/>
      <c r="T283" s="106"/>
      <c r="U283" s="106"/>
      <c r="V283" s="106"/>
      <c r="W283" s="106"/>
      <c r="X283" s="106"/>
      <c r="Y283" s="106"/>
      <c r="Z283" s="106"/>
      <c r="AA283" s="106"/>
      <c r="AB283" s="106"/>
      <c r="AC283" s="106"/>
      <c r="AD283" s="106"/>
      <c r="AE283" s="106"/>
      <c r="AF283" s="106"/>
      <c r="AG283" s="106"/>
      <c r="AH283" s="106"/>
      <c r="AI283" s="106"/>
      <c r="AJ283" s="106"/>
      <c r="AK283" s="106"/>
      <c r="AL283" s="106"/>
      <c r="AM283" s="106"/>
      <c r="AN283" s="106"/>
      <c r="AO283" s="106"/>
      <c r="AP283" s="106"/>
      <c r="AQ283" s="106"/>
      <c r="AR283" s="106"/>
      <c r="AS283" s="106"/>
      <c r="AT283" s="106"/>
      <c r="AU283" s="106"/>
      <c r="AV283" s="106"/>
      <c r="AW283" s="106"/>
    </row>
    <row r="284" spans="1:49" x14ac:dyDescent="0.25">
      <c r="A284" s="117"/>
      <c r="B284" s="160"/>
      <c r="C284" s="160"/>
      <c r="D284" s="171"/>
      <c r="E284" s="106"/>
      <c r="F284" s="106"/>
      <c r="G284" s="167"/>
      <c r="H284" s="167"/>
      <c r="I284" s="167"/>
      <c r="J284" s="127"/>
      <c r="K284" s="167"/>
      <c r="L284" s="117"/>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c r="AI284" s="106"/>
      <c r="AJ284" s="106"/>
      <c r="AK284" s="106"/>
      <c r="AL284" s="106"/>
      <c r="AM284" s="106"/>
      <c r="AN284" s="106"/>
      <c r="AO284" s="106"/>
      <c r="AP284" s="106"/>
      <c r="AQ284" s="106"/>
      <c r="AR284" s="106"/>
      <c r="AS284" s="106"/>
      <c r="AT284" s="106"/>
      <c r="AU284" s="106"/>
      <c r="AV284" s="106"/>
      <c r="AW284" s="106"/>
    </row>
    <row r="285" spans="1:49" x14ac:dyDescent="0.25">
      <c r="A285" s="117"/>
      <c r="B285" s="160"/>
      <c r="C285" s="160"/>
      <c r="D285" s="171"/>
      <c r="E285" s="106"/>
      <c r="F285" s="106"/>
      <c r="G285" s="167"/>
      <c r="H285" s="167"/>
      <c r="I285" s="167"/>
      <c r="J285" s="127"/>
      <c r="K285" s="167"/>
      <c r="L285" s="117"/>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c r="AI285" s="106"/>
      <c r="AJ285" s="106"/>
      <c r="AK285" s="106"/>
      <c r="AL285" s="106"/>
      <c r="AM285" s="106"/>
      <c r="AN285" s="106"/>
      <c r="AO285" s="106"/>
      <c r="AP285" s="106"/>
      <c r="AQ285" s="106"/>
      <c r="AR285" s="106"/>
      <c r="AS285" s="106"/>
      <c r="AT285" s="106"/>
      <c r="AU285" s="106"/>
      <c r="AV285" s="106"/>
      <c r="AW285" s="106"/>
    </row>
    <row r="286" spans="1:49" x14ac:dyDescent="0.25">
      <c r="A286" s="117"/>
      <c r="B286" s="160"/>
      <c r="C286" s="160"/>
      <c r="D286" s="171"/>
      <c r="E286" s="106"/>
      <c r="F286" s="106"/>
      <c r="G286" s="167"/>
      <c r="H286" s="167"/>
      <c r="I286" s="167"/>
      <c r="J286" s="127"/>
      <c r="K286" s="167"/>
      <c r="L286" s="117"/>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c r="AI286" s="106"/>
      <c r="AJ286" s="106"/>
      <c r="AK286" s="106"/>
      <c r="AL286" s="106"/>
      <c r="AM286" s="106"/>
      <c r="AN286" s="106"/>
      <c r="AO286" s="106"/>
      <c r="AP286" s="106"/>
      <c r="AQ286" s="106"/>
      <c r="AR286" s="106"/>
      <c r="AS286" s="106"/>
      <c r="AT286" s="106"/>
      <c r="AU286" s="106"/>
      <c r="AV286" s="106"/>
      <c r="AW286" s="106"/>
    </row>
    <row r="287" spans="1:49" x14ac:dyDescent="0.25">
      <c r="A287" s="117"/>
      <c r="B287" s="160"/>
      <c r="C287" s="160"/>
      <c r="D287" s="171"/>
      <c r="E287" s="106"/>
      <c r="F287" s="106"/>
      <c r="G287" s="167"/>
      <c r="H287" s="167"/>
      <c r="I287" s="167"/>
      <c r="J287" s="127"/>
      <c r="K287" s="167"/>
      <c r="L287" s="117"/>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c r="AI287" s="106"/>
      <c r="AJ287" s="106"/>
      <c r="AK287" s="106"/>
      <c r="AL287" s="106"/>
      <c r="AM287" s="106"/>
      <c r="AN287" s="106"/>
      <c r="AO287" s="106"/>
      <c r="AP287" s="106"/>
      <c r="AQ287" s="106"/>
      <c r="AR287" s="106"/>
      <c r="AS287" s="106"/>
      <c r="AT287" s="106"/>
      <c r="AU287" s="106"/>
      <c r="AV287" s="106"/>
      <c r="AW287" s="106"/>
    </row>
    <row r="288" spans="1:49" x14ac:dyDescent="0.25">
      <c r="A288" s="117"/>
      <c r="B288" s="160"/>
      <c r="C288" s="160"/>
      <c r="D288" s="171"/>
      <c r="E288" s="106"/>
      <c r="F288" s="106"/>
      <c r="G288" s="167"/>
      <c r="H288" s="167"/>
      <c r="I288" s="167"/>
      <c r="J288" s="127"/>
      <c r="K288" s="167"/>
      <c r="L288" s="117"/>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c r="AI288" s="106"/>
      <c r="AJ288" s="106"/>
      <c r="AK288" s="106"/>
      <c r="AL288" s="106"/>
      <c r="AM288" s="106"/>
      <c r="AN288" s="106"/>
      <c r="AO288" s="106"/>
      <c r="AP288" s="106"/>
      <c r="AQ288" s="106"/>
      <c r="AR288" s="106"/>
      <c r="AS288" s="106"/>
      <c r="AT288" s="106"/>
      <c r="AU288" s="106"/>
      <c r="AV288" s="106"/>
      <c r="AW288" s="106"/>
    </row>
    <row r="289" spans="1:49" x14ac:dyDescent="0.25">
      <c r="A289" s="117"/>
      <c r="B289" s="160"/>
      <c r="C289" s="160"/>
      <c r="D289" s="171"/>
      <c r="E289" s="106"/>
      <c r="F289" s="106"/>
      <c r="G289" s="167"/>
      <c r="H289" s="167"/>
      <c r="I289" s="167"/>
      <c r="J289" s="127"/>
      <c r="K289" s="167"/>
      <c r="L289" s="117"/>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c r="AI289" s="106"/>
      <c r="AJ289" s="106"/>
      <c r="AK289" s="106"/>
      <c r="AL289" s="106"/>
      <c r="AM289" s="106"/>
      <c r="AN289" s="106"/>
      <c r="AO289" s="106"/>
      <c r="AP289" s="106"/>
      <c r="AQ289" s="106"/>
      <c r="AR289" s="106"/>
      <c r="AS289" s="106"/>
      <c r="AT289" s="106"/>
      <c r="AU289" s="106"/>
      <c r="AV289" s="106"/>
      <c r="AW289" s="106"/>
    </row>
    <row r="290" spans="1:49" x14ac:dyDescent="0.25">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c r="AI290" s="106"/>
      <c r="AJ290" s="106"/>
      <c r="AK290" s="106"/>
      <c r="AL290" s="106"/>
      <c r="AM290" s="106"/>
      <c r="AN290" s="106"/>
      <c r="AO290" s="106"/>
      <c r="AP290" s="106"/>
      <c r="AQ290" s="106"/>
      <c r="AR290" s="106"/>
      <c r="AS290" s="106"/>
      <c r="AT290" s="106"/>
      <c r="AU290" s="106"/>
      <c r="AV290" s="106"/>
      <c r="AW290" s="106"/>
    </row>
  </sheetData>
  <autoFilter ref="A3:L70" xr:uid="{DE0A971A-74BC-4B29-ACA1-4821469F7EDB}"/>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D4E99-C127-4617-993E-86318AE3F041}">
  <sheetPr codeName="Sheet14"/>
  <dimension ref="A1:AT184"/>
  <sheetViews>
    <sheetView zoomScale="80" zoomScaleNormal="80" workbookViewId="0">
      <pane ySplit="3" topLeftCell="A4" activePane="bottomLeft" state="frozen"/>
      <selection activeCell="F157" sqref="F157"/>
      <selection pane="bottomLeft" activeCell="F157" sqref="F157"/>
    </sheetView>
  </sheetViews>
  <sheetFormatPr defaultRowHeight="15" x14ac:dyDescent="0.25"/>
  <cols>
    <col min="1" max="1" width="10.77734375" customWidth="1"/>
    <col min="2" max="2" width="18.77734375" customWidth="1"/>
    <col min="3" max="3" width="34.77734375" customWidth="1"/>
    <col min="4" max="4" width="13.77734375" style="9" customWidth="1"/>
    <col min="5" max="5" width="13.77734375" customWidth="1"/>
    <col min="6" max="6" width="40.77734375" customWidth="1"/>
    <col min="7" max="7" width="16.77734375" style="6" customWidth="1"/>
    <col min="8" max="9" width="14.77734375" style="6" customWidth="1"/>
    <col min="10" max="10" width="13.77734375" style="80" customWidth="1"/>
    <col min="11" max="11" width="16.77734375" style="6" bestFit="1" customWidth="1"/>
    <col min="12" max="12" width="13.6640625" bestFit="1" customWidth="1"/>
  </cols>
  <sheetData>
    <row r="1" spans="1:46" ht="27.95" customHeight="1" x14ac:dyDescent="0.25">
      <c r="A1" s="35" t="s">
        <v>115</v>
      </c>
      <c r="B1" s="63"/>
      <c r="C1" s="63"/>
      <c r="D1" s="63"/>
      <c r="E1" s="63"/>
      <c r="F1" s="63"/>
      <c r="G1" s="227">
        <f>SUM(G4:G12)*1000</f>
        <v>424379470</v>
      </c>
      <c r="H1" s="227">
        <f>SUM(H4:H12)*1000</f>
        <v>387716375</v>
      </c>
      <c r="I1" s="227">
        <f>SUM(I4:I12)*1000</f>
        <v>1158654000</v>
      </c>
      <c r="J1" s="255"/>
      <c r="K1" s="227">
        <f>SUM(K4:K12)</f>
        <v>458140</v>
      </c>
      <c r="L1" s="275"/>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row>
    <row r="2" spans="1:46" ht="30" customHeight="1" x14ac:dyDescent="0.25">
      <c r="A2" s="35"/>
      <c r="B2" s="63"/>
      <c r="C2" s="63"/>
      <c r="D2" s="63"/>
      <c r="E2" s="63"/>
      <c r="F2" s="63"/>
      <c r="G2" s="227"/>
      <c r="H2" s="227"/>
      <c r="I2" s="227"/>
      <c r="J2" s="255"/>
      <c r="K2" s="227"/>
      <c r="L2" s="184"/>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row>
    <row r="3" spans="1:46" s="21" customFormat="1" ht="60" customHeight="1" thickBot="1" x14ac:dyDescent="0.3">
      <c r="A3" s="39" t="s">
        <v>126</v>
      </c>
      <c r="B3" s="39" t="s">
        <v>127</v>
      </c>
      <c r="C3" s="39" t="s">
        <v>128</v>
      </c>
      <c r="D3" s="39" t="s">
        <v>129</v>
      </c>
      <c r="E3" s="54" t="s">
        <v>460</v>
      </c>
      <c r="F3" s="39" t="s">
        <v>130</v>
      </c>
      <c r="G3" s="54" t="s">
        <v>541</v>
      </c>
      <c r="H3" s="185" t="s">
        <v>132</v>
      </c>
      <c r="I3" s="54" t="s">
        <v>461</v>
      </c>
      <c r="J3" s="186" t="s">
        <v>462</v>
      </c>
      <c r="K3" s="66" t="s">
        <v>721</v>
      </c>
      <c r="L3" s="63" t="s">
        <v>936</v>
      </c>
      <c r="M3" s="175"/>
      <c r="N3" s="175"/>
      <c r="O3" s="175"/>
      <c r="P3" s="175"/>
      <c r="Q3" s="175"/>
      <c r="R3" s="175"/>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row>
    <row r="4" spans="1:46" ht="60" customHeight="1" x14ac:dyDescent="0.25">
      <c r="A4" s="48">
        <v>1002</v>
      </c>
      <c r="B4" s="71" t="s">
        <v>722</v>
      </c>
      <c r="C4" s="71" t="s">
        <v>723</v>
      </c>
      <c r="D4" s="48">
        <v>2016</v>
      </c>
      <c r="E4" s="48" t="s">
        <v>57</v>
      </c>
      <c r="F4" s="95" t="s">
        <v>724</v>
      </c>
      <c r="G4" s="221">
        <v>48686.47</v>
      </c>
      <c r="H4" s="221">
        <v>37277.54</v>
      </c>
      <c r="I4" s="221">
        <v>129104</v>
      </c>
      <c r="J4" s="264">
        <f t="shared" ref="J4:J12" si="0">H4/I4</f>
        <v>0.28874039534019086</v>
      </c>
      <c r="K4" s="221">
        <v>100000</v>
      </c>
      <c r="L4" s="2" t="s">
        <v>958</v>
      </c>
      <c r="M4" s="160"/>
      <c r="N4" s="160"/>
      <c r="O4" s="160"/>
      <c r="P4" s="160"/>
      <c r="Q4" s="160"/>
      <c r="R4" s="160"/>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row>
    <row r="5" spans="1:46" ht="105" x14ac:dyDescent="0.25">
      <c r="A5" s="18">
        <v>1161</v>
      </c>
      <c r="B5" s="2" t="s">
        <v>7</v>
      </c>
      <c r="C5" s="2" t="s">
        <v>725</v>
      </c>
      <c r="D5" s="18">
        <v>2019</v>
      </c>
      <c r="E5" s="18" t="s">
        <v>45</v>
      </c>
      <c r="F5" s="85" t="s">
        <v>726</v>
      </c>
      <c r="G5" s="199">
        <v>110000</v>
      </c>
      <c r="H5" s="199">
        <v>90000</v>
      </c>
      <c r="I5" s="199">
        <v>140000</v>
      </c>
      <c r="J5" s="265">
        <f t="shared" si="0"/>
        <v>0.6428571428571429</v>
      </c>
      <c r="K5" s="202">
        <v>300000</v>
      </c>
      <c r="L5" s="2" t="s">
        <v>958</v>
      </c>
      <c r="M5" s="160"/>
      <c r="N5" s="160"/>
      <c r="O5" s="160"/>
      <c r="P5" s="160"/>
      <c r="Q5" s="160"/>
      <c r="R5" s="160"/>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row>
    <row r="6" spans="1:46" ht="60" x14ac:dyDescent="0.25">
      <c r="A6" s="18">
        <v>1243</v>
      </c>
      <c r="B6" s="2" t="s">
        <v>465</v>
      </c>
      <c r="C6" s="2" t="s">
        <v>727</v>
      </c>
      <c r="D6" s="18">
        <v>2019</v>
      </c>
      <c r="E6" s="18" t="s">
        <v>42</v>
      </c>
      <c r="F6" s="86" t="s">
        <v>728</v>
      </c>
      <c r="G6" s="199">
        <v>7593</v>
      </c>
      <c r="H6" s="199">
        <v>7593</v>
      </c>
      <c r="I6" s="199">
        <v>40000</v>
      </c>
      <c r="J6" s="265">
        <f t="shared" si="0"/>
        <v>0.18982499999999999</v>
      </c>
      <c r="K6" s="202" t="s">
        <v>30</v>
      </c>
      <c r="L6" s="2" t="s">
        <v>958</v>
      </c>
      <c r="M6" s="160"/>
      <c r="N6" s="160"/>
      <c r="O6" s="160"/>
      <c r="P6" s="160"/>
      <c r="Q6" s="160"/>
      <c r="R6" s="160"/>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row>
    <row r="7" spans="1:46" ht="45" x14ac:dyDescent="0.25">
      <c r="A7" s="18">
        <v>1244</v>
      </c>
      <c r="B7" s="18" t="s">
        <v>665</v>
      </c>
      <c r="C7" s="2" t="s">
        <v>729</v>
      </c>
      <c r="D7" s="18">
        <v>2019</v>
      </c>
      <c r="E7" s="18" t="s">
        <v>32</v>
      </c>
      <c r="F7" s="288" t="s">
        <v>730</v>
      </c>
      <c r="G7" s="199">
        <v>5000</v>
      </c>
      <c r="H7" s="199">
        <v>4500</v>
      </c>
      <c r="I7" s="199">
        <v>10000</v>
      </c>
      <c r="J7" s="265">
        <f t="shared" si="0"/>
        <v>0.45</v>
      </c>
      <c r="K7" s="202">
        <v>10000</v>
      </c>
      <c r="L7" s="2" t="s">
        <v>958</v>
      </c>
      <c r="M7" s="160"/>
      <c r="N7" s="160"/>
      <c r="O7" s="160"/>
      <c r="P7" s="160"/>
      <c r="Q7" s="160"/>
      <c r="R7" s="160"/>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row>
    <row r="8" spans="1:46" ht="45" x14ac:dyDescent="0.25">
      <c r="A8" s="18">
        <v>1267</v>
      </c>
      <c r="B8" s="18" t="s">
        <v>249</v>
      </c>
      <c r="C8" s="2" t="s">
        <v>775</v>
      </c>
      <c r="D8" s="18">
        <v>2019</v>
      </c>
      <c r="E8" s="18" t="s">
        <v>43</v>
      </c>
      <c r="F8" s="288" t="s">
        <v>804</v>
      </c>
      <c r="G8" s="199">
        <v>1000</v>
      </c>
      <c r="H8" s="199">
        <v>933.33299999999997</v>
      </c>
      <c r="I8" s="199">
        <v>16500</v>
      </c>
      <c r="J8" s="265">
        <f t="shared" si="0"/>
        <v>5.656563636363636E-2</v>
      </c>
      <c r="K8" s="202" t="s">
        <v>30</v>
      </c>
      <c r="L8" s="2" t="s">
        <v>958</v>
      </c>
      <c r="M8" s="160"/>
      <c r="N8" s="160"/>
      <c r="O8" s="160"/>
      <c r="P8" s="160"/>
      <c r="Q8" s="160"/>
      <c r="R8" s="160"/>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row>
    <row r="9" spans="1:46" ht="120" x14ac:dyDescent="0.25">
      <c r="A9" s="2">
        <v>1282</v>
      </c>
      <c r="B9" s="64" t="s">
        <v>405</v>
      </c>
      <c r="C9" s="64" t="s">
        <v>731</v>
      </c>
      <c r="D9" s="76">
        <v>2020</v>
      </c>
      <c r="E9" s="2" t="s">
        <v>31</v>
      </c>
      <c r="F9" s="92" t="s">
        <v>732</v>
      </c>
      <c r="G9" s="202">
        <v>25000</v>
      </c>
      <c r="H9" s="202">
        <v>24062.502</v>
      </c>
      <c r="I9" s="216">
        <v>50000</v>
      </c>
      <c r="J9" s="265">
        <f t="shared" si="0"/>
        <v>0.48125003999999999</v>
      </c>
      <c r="K9" s="201">
        <v>4300</v>
      </c>
      <c r="L9" s="2" t="s">
        <v>958</v>
      </c>
      <c r="M9" s="160"/>
      <c r="N9" s="160"/>
      <c r="O9" s="160"/>
      <c r="P9" s="160"/>
      <c r="Q9" s="160"/>
      <c r="R9" s="160"/>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row>
    <row r="10" spans="1:46" ht="75" x14ac:dyDescent="0.25">
      <c r="A10" s="2">
        <v>1329</v>
      </c>
      <c r="B10" s="2" t="s">
        <v>770</v>
      </c>
      <c r="C10" s="2" t="s">
        <v>771</v>
      </c>
      <c r="D10" s="77">
        <v>2021</v>
      </c>
      <c r="E10" s="2" t="s">
        <v>102</v>
      </c>
      <c r="F10" s="90" t="s">
        <v>922</v>
      </c>
      <c r="G10" s="202">
        <v>200000</v>
      </c>
      <c r="H10" s="202">
        <v>196250</v>
      </c>
      <c r="I10" s="202">
        <v>745000</v>
      </c>
      <c r="J10" s="265">
        <f t="shared" si="0"/>
        <v>0.26342281879194629</v>
      </c>
      <c r="K10" s="202">
        <v>30000</v>
      </c>
      <c r="L10" s="2" t="s">
        <v>958</v>
      </c>
      <c r="M10" s="160"/>
      <c r="N10" s="160"/>
      <c r="O10" s="160"/>
      <c r="P10" s="160"/>
      <c r="Q10" s="160"/>
      <c r="R10" s="160"/>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row>
    <row r="11" spans="1:46" ht="45" x14ac:dyDescent="0.25">
      <c r="A11" s="2">
        <v>1357</v>
      </c>
      <c r="B11" s="2" t="s">
        <v>772</v>
      </c>
      <c r="C11" s="2" t="s">
        <v>773</v>
      </c>
      <c r="D11" s="77">
        <v>2021</v>
      </c>
      <c r="E11" s="2">
        <v>2021</v>
      </c>
      <c r="F11" s="90" t="s">
        <v>923</v>
      </c>
      <c r="G11" s="202">
        <v>8100</v>
      </c>
      <c r="H11" s="202">
        <v>8100</v>
      </c>
      <c r="I11" s="202">
        <v>9050</v>
      </c>
      <c r="J11" s="265">
        <f t="shared" si="0"/>
        <v>0.89502762430939231</v>
      </c>
      <c r="K11" s="249">
        <v>10340</v>
      </c>
      <c r="L11" s="2" t="s">
        <v>958</v>
      </c>
      <c r="M11" s="160"/>
      <c r="N11" s="160"/>
      <c r="O11" s="160"/>
      <c r="P11" s="160"/>
      <c r="Q11" s="160"/>
      <c r="R11" s="160"/>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row>
    <row r="12" spans="1:46" ht="120" x14ac:dyDescent="0.25">
      <c r="A12" s="2">
        <v>1382</v>
      </c>
      <c r="B12" s="2" t="s">
        <v>733</v>
      </c>
      <c r="C12" s="2" t="s">
        <v>774</v>
      </c>
      <c r="D12" s="77">
        <v>2021</v>
      </c>
      <c r="E12" s="2">
        <v>2021</v>
      </c>
      <c r="F12" s="90" t="s">
        <v>924</v>
      </c>
      <c r="G12" s="202">
        <v>19000</v>
      </c>
      <c r="H12" s="202">
        <v>19000</v>
      </c>
      <c r="I12" s="202">
        <v>19000</v>
      </c>
      <c r="J12" s="265">
        <f t="shared" si="0"/>
        <v>1</v>
      </c>
      <c r="K12" s="202">
        <v>3500</v>
      </c>
      <c r="L12" s="2" t="s">
        <v>958</v>
      </c>
      <c r="M12" s="160"/>
      <c r="N12" s="160"/>
      <c r="O12" s="160"/>
      <c r="P12" s="160"/>
      <c r="Q12" s="160"/>
      <c r="R12" s="160"/>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row>
    <row r="13" spans="1:46" x14ac:dyDescent="0.25">
      <c r="A13" s="157"/>
      <c r="B13" s="157"/>
      <c r="C13" s="157"/>
      <c r="D13" s="177"/>
      <c r="E13" s="157"/>
      <c r="F13" s="286"/>
      <c r="G13" s="158"/>
      <c r="H13" s="158"/>
      <c r="I13" s="158"/>
      <c r="J13" s="178"/>
      <c r="K13" s="158"/>
      <c r="L13" s="152"/>
      <c r="M13" s="160"/>
      <c r="N13" s="160"/>
      <c r="O13" s="160"/>
      <c r="P13" s="160"/>
      <c r="Q13" s="160"/>
      <c r="R13" s="160"/>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row>
    <row r="14" spans="1:46" x14ac:dyDescent="0.25">
      <c r="A14" s="157"/>
      <c r="B14" s="157"/>
      <c r="C14" s="157"/>
      <c r="D14" s="177"/>
      <c r="E14" s="157"/>
      <c r="F14" s="286"/>
      <c r="G14" s="158"/>
      <c r="H14" s="158"/>
      <c r="I14" s="158"/>
      <c r="J14" s="178"/>
      <c r="K14" s="158"/>
      <c r="L14" s="152"/>
      <c r="M14" s="160"/>
      <c r="N14" s="160"/>
      <c r="O14" s="160"/>
      <c r="P14" s="160"/>
      <c r="Q14" s="160"/>
      <c r="R14" s="160"/>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row>
    <row r="15" spans="1:46" x14ac:dyDescent="0.25">
      <c r="A15" s="157"/>
      <c r="B15" s="157"/>
      <c r="C15" s="157"/>
      <c r="D15" s="177"/>
      <c r="E15" s="157"/>
      <c r="F15" s="286"/>
      <c r="G15" s="158"/>
      <c r="H15" s="158"/>
      <c r="I15" s="158"/>
      <c r="J15" s="178"/>
      <c r="K15" s="158"/>
      <c r="L15" s="152"/>
      <c r="M15" s="160"/>
      <c r="N15" s="160"/>
      <c r="O15" s="160"/>
      <c r="P15" s="160"/>
      <c r="Q15" s="160"/>
      <c r="R15" s="160"/>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row>
    <row r="16" spans="1:46" x14ac:dyDescent="0.25">
      <c r="A16" s="157"/>
      <c r="B16" s="157"/>
      <c r="C16" s="157"/>
      <c r="D16" s="177"/>
      <c r="E16" s="157"/>
      <c r="F16" s="286"/>
      <c r="G16" s="158"/>
      <c r="H16" s="158"/>
      <c r="I16" s="158"/>
      <c r="J16" s="178"/>
      <c r="K16" s="158"/>
      <c r="L16" s="152"/>
      <c r="M16" s="160"/>
      <c r="N16" s="160"/>
      <c r="O16" s="160"/>
      <c r="P16" s="160"/>
      <c r="Q16" s="160"/>
      <c r="R16" s="160"/>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row>
    <row r="17" spans="1:46" x14ac:dyDescent="0.25">
      <c r="A17" s="157"/>
      <c r="B17" s="157"/>
      <c r="C17" s="157"/>
      <c r="D17" s="177"/>
      <c r="E17" s="157"/>
      <c r="F17" s="286"/>
      <c r="G17" s="158"/>
      <c r="H17" s="158"/>
      <c r="I17" s="158"/>
      <c r="J17" s="178"/>
      <c r="K17" s="158"/>
      <c r="L17" s="152"/>
      <c r="M17" s="160"/>
      <c r="N17" s="160"/>
      <c r="O17" s="160"/>
      <c r="P17" s="160"/>
      <c r="Q17" s="160"/>
      <c r="R17" s="160"/>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row>
    <row r="18" spans="1:46" x14ac:dyDescent="0.25">
      <c r="A18" s="157"/>
      <c r="B18" s="157"/>
      <c r="C18" s="157"/>
      <c r="D18" s="177"/>
      <c r="E18" s="157"/>
      <c r="F18" s="286"/>
      <c r="G18" s="158"/>
      <c r="H18" s="158"/>
      <c r="I18" s="158"/>
      <c r="J18" s="178"/>
      <c r="K18" s="158"/>
      <c r="L18" s="152"/>
      <c r="M18" s="160"/>
      <c r="N18" s="160"/>
      <c r="O18" s="160"/>
      <c r="P18" s="160"/>
      <c r="Q18" s="160"/>
      <c r="R18" s="160"/>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row>
    <row r="19" spans="1:46" x14ac:dyDescent="0.25">
      <c r="A19" s="157"/>
      <c r="B19" s="157"/>
      <c r="C19" s="157"/>
      <c r="D19" s="177"/>
      <c r="E19" s="157"/>
      <c r="F19" s="286"/>
      <c r="G19" s="158"/>
      <c r="H19" s="158"/>
      <c r="I19" s="158"/>
      <c r="J19" s="178"/>
      <c r="K19" s="158"/>
      <c r="L19" s="152"/>
      <c r="M19" s="160"/>
      <c r="N19" s="160"/>
      <c r="O19" s="160"/>
      <c r="P19" s="160"/>
      <c r="Q19" s="160"/>
      <c r="R19" s="160"/>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row>
    <row r="20" spans="1:46" x14ac:dyDescent="0.25">
      <c r="A20" s="157"/>
      <c r="B20" s="157"/>
      <c r="C20" s="157"/>
      <c r="D20" s="177"/>
      <c r="E20" s="157"/>
      <c r="F20" s="286"/>
      <c r="G20" s="158"/>
      <c r="H20" s="158"/>
      <c r="I20" s="158"/>
      <c r="J20" s="178"/>
      <c r="K20" s="158"/>
      <c r="L20" s="152"/>
      <c r="M20" s="160"/>
      <c r="N20" s="160"/>
      <c r="O20" s="160"/>
      <c r="P20" s="160"/>
      <c r="Q20" s="160"/>
      <c r="R20" s="160"/>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row>
    <row r="21" spans="1:46" x14ac:dyDescent="0.25">
      <c r="A21" s="157"/>
      <c r="B21" s="157"/>
      <c r="C21" s="157"/>
      <c r="D21" s="177"/>
      <c r="E21" s="157"/>
      <c r="F21" s="286"/>
      <c r="G21" s="158"/>
      <c r="H21" s="158"/>
      <c r="I21" s="158"/>
      <c r="J21" s="178"/>
      <c r="K21" s="158"/>
      <c r="L21" s="152"/>
      <c r="M21" s="160"/>
      <c r="N21" s="160"/>
      <c r="O21" s="160"/>
      <c r="P21" s="160"/>
      <c r="Q21" s="160"/>
      <c r="R21" s="160"/>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row>
    <row r="22" spans="1:46" x14ac:dyDescent="0.25">
      <c r="A22" s="157"/>
      <c r="B22" s="157"/>
      <c r="C22" s="157"/>
      <c r="D22" s="177"/>
      <c r="E22" s="157"/>
      <c r="F22" s="286"/>
      <c r="G22" s="158"/>
      <c r="H22" s="158"/>
      <c r="I22" s="158"/>
      <c r="J22" s="178"/>
      <c r="K22" s="158"/>
      <c r="L22" s="152"/>
      <c r="M22" s="160"/>
      <c r="N22" s="160"/>
      <c r="O22" s="160"/>
      <c r="P22" s="160"/>
      <c r="Q22" s="160"/>
      <c r="R22" s="160"/>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row>
    <row r="23" spans="1:46" x14ac:dyDescent="0.25">
      <c r="A23" s="157"/>
      <c r="B23" s="157"/>
      <c r="C23" s="157"/>
      <c r="D23" s="177"/>
      <c r="E23" s="157"/>
      <c r="F23" s="286"/>
      <c r="G23" s="158"/>
      <c r="H23" s="158"/>
      <c r="I23" s="158"/>
      <c r="J23" s="178"/>
      <c r="K23" s="158"/>
      <c r="L23" s="152"/>
      <c r="M23" s="160"/>
      <c r="N23" s="160"/>
      <c r="O23" s="160"/>
      <c r="P23" s="160"/>
      <c r="Q23" s="160"/>
      <c r="R23" s="160"/>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row>
    <row r="24" spans="1:46" x14ac:dyDescent="0.25">
      <c r="A24" s="157"/>
      <c r="B24" s="157"/>
      <c r="C24" s="157"/>
      <c r="D24" s="177"/>
      <c r="E24" s="157"/>
      <c r="F24" s="286"/>
      <c r="G24" s="158"/>
      <c r="H24" s="158"/>
      <c r="I24" s="158"/>
      <c r="J24" s="178"/>
      <c r="K24" s="158"/>
      <c r="L24" s="152"/>
      <c r="M24" s="160"/>
      <c r="N24" s="160"/>
      <c r="O24" s="160"/>
      <c r="P24" s="160"/>
      <c r="Q24" s="160"/>
      <c r="R24" s="160"/>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row>
    <row r="25" spans="1:46" x14ac:dyDescent="0.25">
      <c r="A25" s="173"/>
      <c r="B25" s="173"/>
      <c r="C25" s="173"/>
      <c r="D25" s="179"/>
      <c r="E25" s="173"/>
      <c r="F25" s="289"/>
      <c r="G25" s="180"/>
      <c r="H25" s="180"/>
      <c r="I25" s="180"/>
      <c r="J25" s="181"/>
      <c r="K25" s="180"/>
      <c r="L25" s="160"/>
      <c r="M25" s="160"/>
      <c r="N25" s="160"/>
      <c r="O25" s="160"/>
      <c r="P25" s="160"/>
      <c r="Q25" s="160"/>
      <c r="R25" s="160"/>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row>
    <row r="26" spans="1:46" x14ac:dyDescent="0.25">
      <c r="A26" s="173"/>
      <c r="B26" s="173"/>
      <c r="C26" s="173"/>
      <c r="D26" s="179"/>
      <c r="E26" s="173"/>
      <c r="F26" s="289"/>
      <c r="G26" s="180"/>
      <c r="H26" s="180"/>
      <c r="I26" s="180"/>
      <c r="J26" s="181"/>
      <c r="K26" s="180"/>
      <c r="L26" s="160"/>
      <c r="M26" s="160"/>
      <c r="N26" s="160"/>
      <c r="O26" s="160"/>
      <c r="P26" s="160"/>
      <c r="Q26" s="160"/>
      <c r="R26" s="160"/>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row>
    <row r="27" spans="1:46" x14ac:dyDescent="0.25">
      <c r="A27" s="173"/>
      <c r="B27" s="173"/>
      <c r="C27" s="173"/>
      <c r="D27" s="179"/>
      <c r="E27" s="173"/>
      <c r="F27" s="289"/>
      <c r="G27" s="180"/>
      <c r="H27" s="180"/>
      <c r="I27" s="180"/>
      <c r="J27" s="181"/>
      <c r="K27" s="180"/>
      <c r="L27" s="160"/>
      <c r="M27" s="160"/>
      <c r="N27" s="160"/>
      <c r="O27" s="160"/>
      <c r="P27" s="160"/>
      <c r="Q27" s="160"/>
      <c r="R27" s="160"/>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row>
    <row r="28" spans="1:46" x14ac:dyDescent="0.25">
      <c r="A28" s="164"/>
      <c r="B28" s="164"/>
      <c r="C28" s="164"/>
      <c r="D28" s="174"/>
      <c r="E28" s="164"/>
      <c r="F28" s="290"/>
      <c r="G28" s="165"/>
      <c r="H28" s="165"/>
      <c r="I28" s="165"/>
      <c r="J28" s="182"/>
      <c r="K28" s="16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row>
    <row r="29" spans="1:46" x14ac:dyDescent="0.25">
      <c r="A29" s="164"/>
      <c r="B29" s="164"/>
      <c r="C29" s="164"/>
      <c r="D29" s="174"/>
      <c r="E29" s="164"/>
      <c r="F29" s="290"/>
      <c r="G29" s="165"/>
      <c r="H29" s="165"/>
      <c r="I29" s="165"/>
      <c r="J29" s="182"/>
      <c r="K29" s="165"/>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row>
    <row r="30" spans="1:46" x14ac:dyDescent="0.25">
      <c r="A30" s="106"/>
      <c r="B30" s="106"/>
      <c r="C30" s="106"/>
      <c r="D30" s="171"/>
      <c r="E30" s="106"/>
      <c r="F30" s="172"/>
      <c r="G30" s="167"/>
      <c r="H30" s="167"/>
      <c r="I30" s="167"/>
      <c r="J30" s="183"/>
      <c r="K30" s="167"/>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row>
    <row r="31" spans="1:46" x14ac:dyDescent="0.25">
      <c r="A31" s="106"/>
      <c r="B31" s="106"/>
      <c r="C31" s="106"/>
      <c r="D31" s="171"/>
      <c r="E31" s="106"/>
      <c r="F31" s="172"/>
      <c r="G31" s="167"/>
      <c r="H31" s="167"/>
      <c r="I31" s="167"/>
      <c r="J31" s="183"/>
      <c r="K31" s="167"/>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row>
    <row r="32" spans="1:46" x14ac:dyDescent="0.25">
      <c r="A32" s="106"/>
      <c r="B32" s="106"/>
      <c r="C32" s="106"/>
      <c r="D32" s="171"/>
      <c r="E32" s="106"/>
      <c r="F32" s="172"/>
      <c r="G32" s="167"/>
      <c r="H32" s="167"/>
      <c r="I32" s="167"/>
      <c r="J32" s="183"/>
      <c r="K32" s="167"/>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row>
    <row r="33" spans="1:46" x14ac:dyDescent="0.25">
      <c r="A33" s="106"/>
      <c r="B33" s="106"/>
      <c r="C33" s="106"/>
      <c r="D33" s="171"/>
      <c r="E33" s="106"/>
      <c r="F33" s="172"/>
      <c r="G33" s="167"/>
      <c r="H33" s="167"/>
      <c r="I33" s="167"/>
      <c r="J33" s="183"/>
      <c r="K33" s="167"/>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row>
    <row r="34" spans="1:46" x14ac:dyDescent="0.25">
      <c r="A34" s="106"/>
      <c r="B34" s="106"/>
      <c r="C34" s="106"/>
      <c r="D34" s="171"/>
      <c r="E34" s="106"/>
      <c r="F34" s="172"/>
      <c r="G34" s="167"/>
      <c r="H34" s="167"/>
      <c r="I34" s="167"/>
      <c r="J34" s="183"/>
      <c r="K34" s="167"/>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row>
    <row r="35" spans="1:46" x14ac:dyDescent="0.25">
      <c r="A35" s="106"/>
      <c r="B35" s="106"/>
      <c r="C35" s="106"/>
      <c r="D35" s="171"/>
      <c r="E35" s="106"/>
      <c r="F35" s="172"/>
      <c r="G35" s="167"/>
      <c r="H35" s="167"/>
      <c r="I35" s="167"/>
      <c r="J35" s="183"/>
      <c r="K35" s="167"/>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row>
    <row r="36" spans="1:46" x14ac:dyDescent="0.25">
      <c r="A36" s="106"/>
      <c r="B36" s="106"/>
      <c r="C36" s="106"/>
      <c r="D36" s="171"/>
      <c r="E36" s="106"/>
      <c r="F36" s="172"/>
      <c r="G36" s="167"/>
      <c r="H36" s="167"/>
      <c r="I36" s="167"/>
      <c r="J36" s="183"/>
      <c r="K36" s="167"/>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row>
    <row r="37" spans="1:46" x14ac:dyDescent="0.25">
      <c r="A37" s="106"/>
      <c r="B37" s="106"/>
      <c r="C37" s="106"/>
      <c r="D37" s="171"/>
      <c r="E37" s="106"/>
      <c r="F37" s="172"/>
      <c r="G37" s="167"/>
      <c r="H37" s="167"/>
      <c r="I37" s="167"/>
      <c r="J37" s="183"/>
      <c r="K37" s="167"/>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row>
    <row r="38" spans="1:46" x14ac:dyDescent="0.25">
      <c r="A38" s="106"/>
      <c r="B38" s="106"/>
      <c r="C38" s="106"/>
      <c r="D38" s="171"/>
      <c r="E38" s="106"/>
      <c r="F38" s="172"/>
      <c r="G38" s="167"/>
      <c r="H38" s="167"/>
      <c r="I38" s="167"/>
      <c r="J38" s="183"/>
      <c r="K38" s="167"/>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row>
    <row r="39" spans="1:46" x14ac:dyDescent="0.25">
      <c r="A39" s="106"/>
      <c r="B39" s="106"/>
      <c r="C39" s="106"/>
      <c r="D39" s="171"/>
      <c r="E39" s="106"/>
      <c r="F39" s="172"/>
      <c r="G39" s="167"/>
      <c r="H39" s="167"/>
      <c r="I39" s="167"/>
      <c r="J39" s="183"/>
      <c r="K39" s="167"/>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row>
    <row r="40" spans="1:46" x14ac:dyDescent="0.25">
      <c r="A40" s="106"/>
      <c r="B40" s="106"/>
      <c r="C40" s="106"/>
      <c r="D40" s="171"/>
      <c r="E40" s="106"/>
      <c r="F40" s="172"/>
      <c r="G40" s="167"/>
      <c r="H40" s="167"/>
      <c r="I40" s="167"/>
      <c r="J40" s="183"/>
      <c r="K40" s="167"/>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row>
    <row r="41" spans="1:46" x14ac:dyDescent="0.25">
      <c r="A41" s="106"/>
      <c r="B41" s="106"/>
      <c r="C41" s="106"/>
      <c r="D41" s="171"/>
      <c r="E41" s="106"/>
      <c r="F41" s="172"/>
      <c r="G41" s="167"/>
      <c r="H41" s="167"/>
      <c r="I41" s="167"/>
      <c r="J41" s="183"/>
      <c r="K41" s="167"/>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row>
    <row r="42" spans="1:46" x14ac:dyDescent="0.25">
      <c r="A42" s="106"/>
      <c r="B42" s="106"/>
      <c r="C42" s="106"/>
      <c r="D42" s="171"/>
      <c r="E42" s="106"/>
      <c r="F42" s="172"/>
      <c r="G42" s="167"/>
      <c r="H42" s="167"/>
      <c r="I42" s="167"/>
      <c r="J42" s="183"/>
      <c r="K42" s="167"/>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row>
    <row r="43" spans="1:46" x14ac:dyDescent="0.25">
      <c r="A43" s="106"/>
      <c r="B43" s="106"/>
      <c r="C43" s="106"/>
      <c r="D43" s="171"/>
      <c r="E43" s="106"/>
      <c r="F43" s="172"/>
      <c r="G43" s="167"/>
      <c r="H43" s="167"/>
      <c r="I43" s="167"/>
      <c r="J43" s="183"/>
      <c r="K43" s="167"/>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row>
    <row r="44" spans="1:46" x14ac:dyDescent="0.25">
      <c r="A44" s="106"/>
      <c r="B44" s="106"/>
      <c r="C44" s="106"/>
      <c r="D44" s="171"/>
      <c r="E44" s="106"/>
      <c r="F44" s="172"/>
      <c r="G44" s="167"/>
      <c r="H44" s="167"/>
      <c r="I44" s="167"/>
      <c r="J44" s="183"/>
      <c r="K44" s="167"/>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row>
    <row r="45" spans="1:46" x14ac:dyDescent="0.25">
      <c r="A45" s="106"/>
      <c r="B45" s="106"/>
      <c r="C45" s="106"/>
      <c r="D45" s="171"/>
      <c r="E45" s="106"/>
      <c r="F45" s="172"/>
      <c r="G45" s="167"/>
      <c r="H45" s="167"/>
      <c r="I45" s="167"/>
      <c r="J45" s="183"/>
      <c r="K45" s="167"/>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row>
    <row r="46" spans="1:46" x14ac:dyDescent="0.25">
      <c r="A46" s="106"/>
      <c r="B46" s="106"/>
      <c r="C46" s="106"/>
      <c r="D46" s="171"/>
      <c r="E46" s="106"/>
      <c r="F46" s="172"/>
      <c r="G46" s="167"/>
      <c r="H46" s="167"/>
      <c r="I46" s="167"/>
      <c r="J46" s="183"/>
      <c r="K46" s="167"/>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row>
    <row r="47" spans="1:46" x14ac:dyDescent="0.25">
      <c r="A47" s="106"/>
      <c r="B47" s="106"/>
      <c r="C47" s="106"/>
      <c r="D47" s="171"/>
      <c r="E47" s="106"/>
      <c r="F47" s="172"/>
      <c r="G47" s="167"/>
      <c r="H47" s="167"/>
      <c r="I47" s="167"/>
      <c r="J47" s="183"/>
      <c r="K47" s="167"/>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row>
    <row r="48" spans="1:46" x14ac:dyDescent="0.25">
      <c r="A48" s="106"/>
      <c r="B48" s="106"/>
      <c r="C48" s="106"/>
      <c r="D48" s="171"/>
      <c r="E48" s="106"/>
      <c r="F48" s="172"/>
      <c r="G48" s="167"/>
      <c r="H48" s="167"/>
      <c r="I48" s="167"/>
      <c r="J48" s="183"/>
      <c r="K48" s="167"/>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row>
    <row r="49" spans="1:46" x14ac:dyDescent="0.25">
      <c r="A49" s="106"/>
      <c r="B49" s="106"/>
      <c r="C49" s="106"/>
      <c r="D49" s="171"/>
      <c r="E49" s="106"/>
      <c r="F49" s="172"/>
      <c r="G49" s="167"/>
      <c r="H49" s="167"/>
      <c r="I49" s="167"/>
      <c r="J49" s="183"/>
      <c r="K49" s="167"/>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row>
    <row r="50" spans="1:46" x14ac:dyDescent="0.25">
      <c r="A50" s="106"/>
      <c r="B50" s="106"/>
      <c r="C50" s="106"/>
      <c r="D50" s="171"/>
      <c r="E50" s="106"/>
      <c r="F50" s="172"/>
      <c r="G50" s="167"/>
      <c r="H50" s="167"/>
      <c r="I50" s="167"/>
      <c r="J50" s="183"/>
      <c r="K50" s="167"/>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row>
    <row r="51" spans="1:46" x14ac:dyDescent="0.25">
      <c r="A51" s="106"/>
      <c r="B51" s="106"/>
      <c r="C51" s="106"/>
      <c r="D51" s="171"/>
      <c r="E51" s="106"/>
      <c r="F51" s="172"/>
      <c r="G51" s="167"/>
      <c r="H51" s="167"/>
      <c r="I51" s="167"/>
      <c r="J51" s="183"/>
      <c r="K51" s="167"/>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row>
    <row r="52" spans="1:46" x14ac:dyDescent="0.25">
      <c r="A52" s="106"/>
      <c r="B52" s="106"/>
      <c r="C52" s="106"/>
      <c r="D52" s="171"/>
      <c r="E52" s="106"/>
      <c r="F52" s="172"/>
      <c r="G52" s="167"/>
      <c r="H52" s="167"/>
      <c r="I52" s="167"/>
      <c r="J52" s="183"/>
      <c r="K52" s="167"/>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row>
    <row r="53" spans="1:46" x14ac:dyDescent="0.25">
      <c r="A53" s="106"/>
      <c r="B53" s="106"/>
      <c r="C53" s="106"/>
      <c r="D53" s="171"/>
      <c r="E53" s="106"/>
      <c r="F53" s="172"/>
      <c r="G53" s="167"/>
      <c r="H53" s="167"/>
      <c r="I53" s="167"/>
      <c r="J53" s="183"/>
      <c r="K53" s="167"/>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row>
    <row r="54" spans="1:46" x14ac:dyDescent="0.25">
      <c r="A54" s="106"/>
      <c r="B54" s="106"/>
      <c r="C54" s="106"/>
      <c r="D54" s="171"/>
      <c r="E54" s="106"/>
      <c r="F54" s="172"/>
      <c r="G54" s="167"/>
      <c r="H54" s="167"/>
      <c r="I54" s="167"/>
      <c r="J54" s="183"/>
      <c r="K54" s="167"/>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row>
    <row r="55" spans="1:46" x14ac:dyDescent="0.25">
      <c r="A55" s="106"/>
      <c r="B55" s="106"/>
      <c r="C55" s="106"/>
      <c r="D55" s="171"/>
      <c r="E55" s="106"/>
      <c r="F55" s="172"/>
      <c r="G55" s="167"/>
      <c r="H55" s="167"/>
      <c r="I55" s="167"/>
      <c r="J55" s="183"/>
      <c r="K55" s="167"/>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row>
    <row r="56" spans="1:46" x14ac:dyDescent="0.25">
      <c r="A56" s="106"/>
      <c r="B56" s="106"/>
      <c r="C56" s="106"/>
      <c r="D56" s="171"/>
      <c r="E56" s="106"/>
      <c r="F56" s="172"/>
      <c r="G56" s="167"/>
      <c r="H56" s="167"/>
      <c r="I56" s="167"/>
      <c r="J56" s="183"/>
      <c r="K56" s="167"/>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row>
    <row r="57" spans="1:46" x14ac:dyDescent="0.25">
      <c r="A57" s="106"/>
      <c r="B57" s="106"/>
      <c r="C57" s="106"/>
      <c r="D57" s="171"/>
      <c r="E57" s="106"/>
      <c r="F57" s="172"/>
      <c r="G57" s="167"/>
      <c r="H57" s="167"/>
      <c r="I57" s="167"/>
      <c r="J57" s="183"/>
      <c r="K57" s="167"/>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row>
    <row r="58" spans="1:46" x14ac:dyDescent="0.25">
      <c r="A58" s="106"/>
      <c r="B58" s="106"/>
      <c r="C58" s="106"/>
      <c r="D58" s="171"/>
      <c r="E58" s="106"/>
      <c r="F58" s="172"/>
      <c r="G58" s="167"/>
      <c r="H58" s="167"/>
      <c r="I58" s="167"/>
      <c r="J58" s="183"/>
      <c r="K58" s="167"/>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row>
    <row r="59" spans="1:46" x14ac:dyDescent="0.25">
      <c r="A59" s="106"/>
      <c r="B59" s="106"/>
      <c r="C59" s="106"/>
      <c r="D59" s="171"/>
      <c r="E59" s="106"/>
      <c r="F59" s="172"/>
      <c r="G59" s="167"/>
      <c r="H59" s="167"/>
      <c r="I59" s="167"/>
      <c r="J59" s="183"/>
      <c r="K59" s="167"/>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row>
    <row r="60" spans="1:46" x14ac:dyDescent="0.25">
      <c r="A60" s="106"/>
      <c r="B60" s="106"/>
      <c r="C60" s="106"/>
      <c r="D60" s="171"/>
      <c r="E60" s="106"/>
      <c r="F60" s="172"/>
      <c r="G60" s="167"/>
      <c r="H60" s="167"/>
      <c r="I60" s="167"/>
      <c r="J60" s="183"/>
      <c r="K60" s="167"/>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row>
    <row r="61" spans="1:46" x14ac:dyDescent="0.25">
      <c r="A61" s="106"/>
      <c r="B61" s="106"/>
      <c r="C61" s="106"/>
      <c r="D61" s="171"/>
      <c r="E61" s="106"/>
      <c r="F61" s="172"/>
      <c r="G61" s="167"/>
      <c r="H61" s="167"/>
      <c r="I61" s="167"/>
      <c r="J61" s="183"/>
      <c r="K61" s="167"/>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row>
    <row r="62" spans="1:46" x14ac:dyDescent="0.25">
      <c r="A62" s="106"/>
      <c r="B62" s="106"/>
      <c r="C62" s="106"/>
      <c r="D62" s="171"/>
      <c r="E62" s="106"/>
      <c r="F62" s="172"/>
      <c r="G62" s="167"/>
      <c r="H62" s="167"/>
      <c r="I62" s="167"/>
      <c r="J62" s="183"/>
      <c r="K62" s="167"/>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row>
    <row r="63" spans="1:46" x14ac:dyDescent="0.25">
      <c r="A63" s="106"/>
      <c r="B63" s="106"/>
      <c r="C63" s="106"/>
      <c r="D63" s="171"/>
      <c r="E63" s="106"/>
      <c r="F63" s="172"/>
      <c r="G63" s="167"/>
      <c r="H63" s="167"/>
      <c r="I63" s="167"/>
      <c r="J63" s="183"/>
      <c r="K63" s="167"/>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row>
    <row r="64" spans="1:46" x14ac:dyDescent="0.25">
      <c r="A64" s="106"/>
      <c r="B64" s="106"/>
      <c r="C64" s="106"/>
      <c r="D64" s="171"/>
      <c r="E64" s="106"/>
      <c r="F64" s="172"/>
      <c r="G64" s="167"/>
      <c r="H64" s="167"/>
      <c r="I64" s="167"/>
      <c r="J64" s="183"/>
      <c r="K64" s="167"/>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row>
    <row r="65" spans="1:46" x14ac:dyDescent="0.25">
      <c r="A65" s="106"/>
      <c r="B65" s="106"/>
      <c r="C65" s="106"/>
      <c r="D65" s="171"/>
      <c r="E65" s="106"/>
      <c r="F65" s="172"/>
      <c r="G65" s="167"/>
      <c r="H65" s="167"/>
      <c r="I65" s="167"/>
      <c r="J65" s="183"/>
      <c r="K65" s="167"/>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row>
    <row r="66" spans="1:46" x14ac:dyDescent="0.25">
      <c r="A66" s="106"/>
      <c r="B66" s="106"/>
      <c r="C66" s="106"/>
      <c r="D66" s="171"/>
      <c r="E66" s="106"/>
      <c r="F66" s="172"/>
      <c r="G66" s="167"/>
      <c r="H66" s="167"/>
      <c r="I66" s="167"/>
      <c r="J66" s="183"/>
      <c r="K66" s="167"/>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row>
    <row r="67" spans="1:46" x14ac:dyDescent="0.25">
      <c r="A67" s="106"/>
      <c r="B67" s="106"/>
      <c r="C67" s="106"/>
      <c r="D67" s="171"/>
      <c r="E67" s="106"/>
      <c r="F67" s="172"/>
      <c r="G67" s="167"/>
      <c r="H67" s="167"/>
      <c r="I67" s="167"/>
      <c r="J67" s="183"/>
      <c r="K67" s="167"/>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row>
    <row r="68" spans="1:46" x14ac:dyDescent="0.25">
      <c r="A68" s="106"/>
      <c r="B68" s="106"/>
      <c r="C68" s="106"/>
      <c r="D68" s="171"/>
      <c r="E68" s="106"/>
      <c r="F68" s="172"/>
      <c r="G68" s="167"/>
      <c r="H68" s="167"/>
      <c r="I68" s="167"/>
      <c r="J68" s="183"/>
      <c r="K68" s="167"/>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row>
    <row r="69" spans="1:46" x14ac:dyDescent="0.25">
      <c r="A69" s="106"/>
      <c r="B69" s="106"/>
      <c r="C69" s="106"/>
      <c r="D69" s="171"/>
      <c r="E69" s="106"/>
      <c r="F69" s="172"/>
      <c r="G69" s="167"/>
      <c r="H69" s="167"/>
      <c r="I69" s="167"/>
      <c r="J69" s="183"/>
      <c r="K69" s="167"/>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row>
    <row r="70" spans="1:46" x14ac:dyDescent="0.25">
      <c r="A70" s="106"/>
      <c r="B70" s="106"/>
      <c r="C70" s="106"/>
      <c r="D70" s="171"/>
      <c r="E70" s="106"/>
      <c r="F70" s="172"/>
      <c r="G70" s="167"/>
      <c r="H70" s="167"/>
      <c r="I70" s="167"/>
      <c r="J70" s="183"/>
      <c r="K70" s="167"/>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row>
    <row r="71" spans="1:46" x14ac:dyDescent="0.25">
      <c r="A71" s="106"/>
      <c r="B71" s="106"/>
      <c r="C71" s="106"/>
      <c r="D71" s="171"/>
      <c r="E71" s="106"/>
      <c r="F71" s="172"/>
      <c r="G71" s="167"/>
      <c r="H71" s="167"/>
      <c r="I71" s="167"/>
      <c r="J71" s="183"/>
      <c r="K71" s="167"/>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row>
    <row r="72" spans="1:46" x14ac:dyDescent="0.25">
      <c r="A72" s="106"/>
      <c r="B72" s="106"/>
      <c r="C72" s="106"/>
      <c r="D72" s="171"/>
      <c r="E72" s="106"/>
      <c r="F72" s="172"/>
      <c r="G72" s="167"/>
      <c r="H72" s="167"/>
      <c r="I72" s="167"/>
      <c r="J72" s="183"/>
      <c r="K72" s="167"/>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row>
    <row r="73" spans="1:46" x14ac:dyDescent="0.25">
      <c r="A73" s="106"/>
      <c r="B73" s="106"/>
      <c r="C73" s="106"/>
      <c r="D73" s="171"/>
      <c r="E73" s="106"/>
      <c r="F73" s="172"/>
      <c r="G73" s="167"/>
      <c r="H73" s="167"/>
      <c r="I73" s="167"/>
      <c r="J73" s="183"/>
      <c r="K73" s="167"/>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row>
    <row r="74" spans="1:46" x14ac:dyDescent="0.25">
      <c r="A74" s="106"/>
      <c r="B74" s="106"/>
      <c r="C74" s="106"/>
      <c r="D74" s="171"/>
      <c r="E74" s="106"/>
      <c r="F74" s="172"/>
      <c r="G74" s="167"/>
      <c r="H74" s="167"/>
      <c r="I74" s="167"/>
      <c r="J74" s="183"/>
      <c r="K74" s="167"/>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row>
    <row r="75" spans="1:46" x14ac:dyDescent="0.25">
      <c r="A75" s="106"/>
      <c r="B75" s="106"/>
      <c r="C75" s="106"/>
      <c r="D75" s="171"/>
      <c r="E75" s="106"/>
      <c r="F75" s="172"/>
      <c r="G75" s="167"/>
      <c r="H75" s="167"/>
      <c r="I75" s="167"/>
      <c r="J75" s="183"/>
      <c r="K75" s="167"/>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row>
    <row r="76" spans="1:46" x14ac:dyDescent="0.25">
      <c r="A76" s="106"/>
      <c r="B76" s="106"/>
      <c r="C76" s="106"/>
      <c r="D76" s="171"/>
      <c r="E76" s="106"/>
      <c r="F76" s="172"/>
      <c r="G76" s="167"/>
      <c r="H76" s="167"/>
      <c r="I76" s="167"/>
      <c r="J76" s="183"/>
      <c r="K76" s="167"/>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row>
    <row r="77" spans="1:46" x14ac:dyDescent="0.25">
      <c r="A77" s="106"/>
      <c r="B77" s="106"/>
      <c r="C77" s="106"/>
      <c r="D77" s="171"/>
      <c r="E77" s="106"/>
      <c r="F77" s="172"/>
      <c r="G77" s="167"/>
      <c r="H77" s="167"/>
      <c r="I77" s="167"/>
      <c r="J77" s="183"/>
      <c r="K77" s="167"/>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row>
    <row r="78" spans="1:46" x14ac:dyDescent="0.25">
      <c r="A78" s="106"/>
      <c r="B78" s="106"/>
      <c r="C78" s="106"/>
      <c r="D78" s="171"/>
      <c r="E78" s="106"/>
      <c r="F78" s="172"/>
      <c r="G78" s="167"/>
      <c r="H78" s="167"/>
      <c r="I78" s="167"/>
      <c r="J78" s="183"/>
      <c r="K78" s="167"/>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row>
    <row r="79" spans="1:46" x14ac:dyDescent="0.25">
      <c r="A79" s="106"/>
      <c r="B79" s="106"/>
      <c r="C79" s="106"/>
      <c r="D79" s="171"/>
      <c r="E79" s="106"/>
      <c r="F79" s="172"/>
      <c r="G79" s="167"/>
      <c r="H79" s="167"/>
      <c r="I79" s="167"/>
      <c r="J79" s="183"/>
      <c r="K79" s="167"/>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row>
    <row r="80" spans="1:46" x14ac:dyDescent="0.25">
      <c r="A80" s="106"/>
      <c r="B80" s="106"/>
      <c r="C80" s="106"/>
      <c r="D80" s="171"/>
      <c r="E80" s="106"/>
      <c r="F80" s="172"/>
      <c r="G80" s="167"/>
      <c r="H80" s="167"/>
      <c r="I80" s="167"/>
      <c r="J80" s="183"/>
      <c r="K80" s="167"/>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row>
    <row r="81" spans="1:46" x14ac:dyDescent="0.25">
      <c r="A81" s="106"/>
      <c r="B81" s="106"/>
      <c r="C81" s="106"/>
      <c r="D81" s="171"/>
      <c r="E81" s="106"/>
      <c r="F81" s="172"/>
      <c r="G81" s="167"/>
      <c r="H81" s="167"/>
      <c r="I81" s="167"/>
      <c r="J81" s="183"/>
      <c r="K81" s="167"/>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row>
    <row r="82" spans="1:46" x14ac:dyDescent="0.25">
      <c r="A82" s="106"/>
      <c r="B82" s="106"/>
      <c r="C82" s="106"/>
      <c r="D82" s="171"/>
      <c r="E82" s="106"/>
      <c r="F82" s="172"/>
      <c r="G82" s="167"/>
      <c r="H82" s="167"/>
      <c r="I82" s="167"/>
      <c r="J82" s="183"/>
      <c r="K82" s="167"/>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row>
    <row r="83" spans="1:46" x14ac:dyDescent="0.25">
      <c r="A83" s="106"/>
      <c r="B83" s="106"/>
      <c r="C83" s="106"/>
      <c r="D83" s="171"/>
      <c r="E83" s="106"/>
      <c r="F83" s="172"/>
      <c r="G83" s="167"/>
      <c r="H83" s="167"/>
      <c r="I83" s="167"/>
      <c r="J83" s="183"/>
      <c r="K83" s="167"/>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row>
    <row r="84" spans="1:46" x14ac:dyDescent="0.25">
      <c r="A84" s="106"/>
      <c r="B84" s="106"/>
      <c r="C84" s="106"/>
      <c r="D84" s="171"/>
      <c r="E84" s="106"/>
      <c r="F84" s="172"/>
      <c r="G84" s="167"/>
      <c r="H84" s="167"/>
      <c r="I84" s="167"/>
      <c r="J84" s="183"/>
      <c r="K84" s="167"/>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row>
    <row r="85" spans="1:46" x14ac:dyDescent="0.25">
      <c r="A85" s="106"/>
      <c r="B85" s="106"/>
      <c r="C85" s="106"/>
      <c r="D85" s="171"/>
      <c r="E85" s="106"/>
      <c r="F85" s="172"/>
      <c r="G85" s="167"/>
      <c r="H85" s="167"/>
      <c r="I85" s="167"/>
      <c r="J85" s="183"/>
      <c r="K85" s="167"/>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row>
    <row r="86" spans="1:46" x14ac:dyDescent="0.25">
      <c r="A86" s="106"/>
      <c r="B86" s="106"/>
      <c r="C86" s="106"/>
      <c r="D86" s="171"/>
      <c r="E86" s="106"/>
      <c r="F86" s="172"/>
      <c r="G86" s="167"/>
      <c r="H86" s="167"/>
      <c r="I86" s="167"/>
      <c r="J86" s="183"/>
      <c r="K86" s="167"/>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row>
    <row r="87" spans="1:46" x14ac:dyDescent="0.25">
      <c r="A87" s="106"/>
      <c r="B87" s="106"/>
      <c r="C87" s="106"/>
      <c r="D87" s="171"/>
      <c r="E87" s="106"/>
      <c r="F87" s="172"/>
      <c r="G87" s="167"/>
      <c r="H87" s="167"/>
      <c r="I87" s="167"/>
      <c r="J87" s="183"/>
      <c r="K87" s="167"/>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row>
    <row r="88" spans="1:46" x14ac:dyDescent="0.25">
      <c r="A88" s="106"/>
      <c r="B88" s="106"/>
      <c r="C88" s="106"/>
      <c r="D88" s="171"/>
      <c r="E88" s="106"/>
      <c r="F88" s="172"/>
      <c r="G88" s="167"/>
      <c r="H88" s="167"/>
      <c r="I88" s="167"/>
      <c r="J88" s="183"/>
      <c r="K88" s="167"/>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row>
    <row r="89" spans="1:46" x14ac:dyDescent="0.25">
      <c r="A89" s="106"/>
      <c r="B89" s="106"/>
      <c r="C89" s="106"/>
      <c r="D89" s="171"/>
      <c r="E89" s="106"/>
      <c r="F89" s="172"/>
      <c r="G89" s="167"/>
      <c r="H89" s="167"/>
      <c r="I89" s="167"/>
      <c r="J89" s="183"/>
      <c r="K89" s="167"/>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row>
    <row r="90" spans="1:46" x14ac:dyDescent="0.25">
      <c r="A90" s="106"/>
      <c r="B90" s="106"/>
      <c r="C90" s="106"/>
      <c r="D90" s="171"/>
      <c r="E90" s="106"/>
      <c r="F90" s="172"/>
      <c r="G90" s="167"/>
      <c r="H90" s="167"/>
      <c r="I90" s="167"/>
      <c r="J90" s="183"/>
      <c r="K90" s="167"/>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row>
    <row r="91" spans="1:46" x14ac:dyDescent="0.25">
      <c r="A91" s="106"/>
      <c r="B91" s="106"/>
      <c r="C91" s="106"/>
      <c r="D91" s="171"/>
      <c r="E91" s="106"/>
      <c r="F91" s="172"/>
      <c r="G91" s="167"/>
      <c r="H91" s="167"/>
      <c r="I91" s="167"/>
      <c r="J91" s="183"/>
      <c r="K91" s="167"/>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row>
    <row r="92" spans="1:46" x14ac:dyDescent="0.25">
      <c r="A92" s="106"/>
      <c r="B92" s="106"/>
      <c r="C92" s="106"/>
      <c r="D92" s="171"/>
      <c r="E92" s="106"/>
      <c r="F92" s="172"/>
      <c r="G92" s="167"/>
      <c r="H92" s="167"/>
      <c r="I92" s="167"/>
      <c r="J92" s="183"/>
      <c r="K92" s="167"/>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row>
    <row r="93" spans="1:46" x14ac:dyDescent="0.25">
      <c r="A93" s="106"/>
      <c r="B93" s="106"/>
      <c r="C93" s="106"/>
      <c r="D93" s="171"/>
      <c r="E93" s="106"/>
      <c r="F93" s="172"/>
      <c r="G93" s="167"/>
      <c r="H93" s="167"/>
      <c r="I93" s="167"/>
      <c r="J93" s="183"/>
      <c r="K93" s="167"/>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row>
    <row r="94" spans="1:46" x14ac:dyDescent="0.25">
      <c r="A94" s="106"/>
      <c r="B94" s="106"/>
      <c r="C94" s="106"/>
      <c r="D94" s="171"/>
      <c r="E94" s="106"/>
      <c r="F94" s="172"/>
      <c r="G94" s="167"/>
      <c r="H94" s="167"/>
      <c r="I94" s="167"/>
      <c r="J94" s="183"/>
      <c r="K94" s="167"/>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row>
    <row r="95" spans="1:46" x14ac:dyDescent="0.25">
      <c r="A95" s="106"/>
      <c r="B95" s="106"/>
      <c r="C95" s="106"/>
      <c r="D95" s="171"/>
      <c r="E95" s="106"/>
      <c r="F95" s="172"/>
      <c r="G95" s="167"/>
      <c r="H95" s="167"/>
      <c r="I95" s="167"/>
      <c r="J95" s="183"/>
      <c r="K95" s="167"/>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row>
    <row r="96" spans="1:46" x14ac:dyDescent="0.25">
      <c r="A96" s="106"/>
      <c r="B96" s="106"/>
      <c r="C96" s="106"/>
      <c r="D96" s="171"/>
      <c r="E96" s="106"/>
      <c r="F96" s="172"/>
      <c r="G96" s="167"/>
      <c r="H96" s="167"/>
      <c r="I96" s="167"/>
      <c r="J96" s="183"/>
      <c r="K96" s="167"/>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row>
    <row r="97" spans="1:46" x14ac:dyDescent="0.25">
      <c r="A97" s="106"/>
      <c r="B97" s="106"/>
      <c r="C97" s="106"/>
      <c r="D97" s="171"/>
      <c r="E97" s="106"/>
      <c r="F97" s="172"/>
      <c r="G97" s="167"/>
      <c r="H97" s="167"/>
      <c r="I97" s="167"/>
      <c r="J97" s="183"/>
      <c r="K97" s="167"/>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row>
    <row r="98" spans="1:46" x14ac:dyDescent="0.25">
      <c r="A98" s="106"/>
      <c r="B98" s="106"/>
      <c r="C98" s="106"/>
      <c r="D98" s="171"/>
      <c r="E98" s="106"/>
      <c r="F98" s="172"/>
      <c r="G98" s="167"/>
      <c r="H98" s="167"/>
      <c r="I98" s="167"/>
      <c r="J98" s="183"/>
      <c r="K98" s="167"/>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row>
    <row r="99" spans="1:46" x14ac:dyDescent="0.25">
      <c r="A99" s="106"/>
      <c r="B99" s="106"/>
      <c r="C99" s="106"/>
      <c r="D99" s="171"/>
      <c r="E99" s="106"/>
      <c r="F99" s="172"/>
      <c r="G99" s="167"/>
      <c r="H99" s="167"/>
      <c r="I99" s="167"/>
      <c r="J99" s="183"/>
      <c r="K99" s="167"/>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row>
    <row r="100" spans="1:46" x14ac:dyDescent="0.25">
      <c r="A100" s="106"/>
      <c r="B100" s="106"/>
      <c r="C100" s="106"/>
      <c r="D100" s="171"/>
      <c r="E100" s="106"/>
      <c r="F100" s="172"/>
      <c r="G100" s="167"/>
      <c r="H100" s="167"/>
      <c r="I100" s="167"/>
      <c r="J100" s="183"/>
      <c r="K100" s="167"/>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row>
    <row r="101" spans="1:46" x14ac:dyDescent="0.25">
      <c r="A101" s="106"/>
      <c r="B101" s="106"/>
      <c r="C101" s="106"/>
      <c r="D101" s="171"/>
      <c r="E101" s="106"/>
      <c r="F101" s="172"/>
      <c r="G101" s="167"/>
      <c r="H101" s="167"/>
      <c r="I101" s="167"/>
      <c r="J101" s="183"/>
      <c r="K101" s="167"/>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row>
    <row r="102" spans="1:46" x14ac:dyDescent="0.25">
      <c r="A102" s="106"/>
      <c r="B102" s="106"/>
      <c r="C102" s="106"/>
      <c r="D102" s="171"/>
      <c r="E102" s="106"/>
      <c r="F102" s="172"/>
      <c r="G102" s="167"/>
      <c r="H102" s="167"/>
      <c r="I102" s="167"/>
      <c r="J102" s="183"/>
      <c r="K102" s="167"/>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row>
    <row r="103" spans="1:46" x14ac:dyDescent="0.25">
      <c r="A103" s="106"/>
      <c r="B103" s="106"/>
      <c r="C103" s="106"/>
      <c r="D103" s="171"/>
      <c r="E103" s="106"/>
      <c r="F103" s="172"/>
      <c r="G103" s="167"/>
      <c r="H103" s="167"/>
      <c r="I103" s="167"/>
      <c r="J103" s="183"/>
      <c r="K103" s="167"/>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row>
    <row r="104" spans="1:46" x14ac:dyDescent="0.25">
      <c r="A104" s="106"/>
      <c r="B104" s="106"/>
      <c r="C104" s="106"/>
      <c r="D104" s="171"/>
      <c r="E104" s="106"/>
      <c r="F104" s="172"/>
      <c r="G104" s="167"/>
      <c r="H104" s="167"/>
      <c r="I104" s="167"/>
      <c r="J104" s="183"/>
      <c r="K104" s="167"/>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row>
    <row r="105" spans="1:46" x14ac:dyDescent="0.25">
      <c r="A105" s="106"/>
      <c r="B105" s="106"/>
      <c r="C105" s="106"/>
      <c r="D105" s="171"/>
      <c r="E105" s="106"/>
      <c r="F105" s="172"/>
      <c r="G105" s="167"/>
      <c r="H105" s="167"/>
      <c r="I105" s="167"/>
      <c r="J105" s="183"/>
      <c r="K105" s="167"/>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row>
    <row r="106" spans="1:46" x14ac:dyDescent="0.25">
      <c r="A106" s="106"/>
      <c r="B106" s="106"/>
      <c r="C106" s="106"/>
      <c r="D106" s="171"/>
      <c r="E106" s="106"/>
      <c r="F106" s="172"/>
      <c r="G106" s="167"/>
      <c r="H106" s="167"/>
      <c r="I106" s="167"/>
      <c r="J106" s="183"/>
      <c r="K106" s="167"/>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row>
    <row r="107" spans="1:46" x14ac:dyDescent="0.25">
      <c r="A107" s="106"/>
      <c r="B107" s="106"/>
      <c r="C107" s="106"/>
      <c r="D107" s="171"/>
      <c r="E107" s="106"/>
      <c r="F107" s="172"/>
      <c r="G107" s="167"/>
      <c r="H107" s="167"/>
      <c r="I107" s="167"/>
      <c r="J107" s="183"/>
      <c r="K107" s="167"/>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row>
    <row r="108" spans="1:46" x14ac:dyDescent="0.25">
      <c r="A108" s="106"/>
      <c r="B108" s="106"/>
      <c r="C108" s="106"/>
      <c r="D108" s="171"/>
      <c r="E108" s="106"/>
      <c r="F108" s="172"/>
      <c r="G108" s="167"/>
      <c r="H108" s="167"/>
      <c r="I108" s="167"/>
      <c r="J108" s="183"/>
      <c r="K108" s="167"/>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row>
    <row r="109" spans="1:46" x14ac:dyDescent="0.25">
      <c r="A109" s="106"/>
      <c r="B109" s="106"/>
      <c r="C109" s="106"/>
      <c r="D109" s="171"/>
      <c r="E109" s="106"/>
      <c r="F109" s="172"/>
      <c r="G109" s="167"/>
      <c r="H109" s="167"/>
      <c r="I109" s="167"/>
      <c r="J109" s="183"/>
      <c r="K109" s="167"/>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row>
    <row r="110" spans="1:46" x14ac:dyDescent="0.25">
      <c r="A110" s="106"/>
      <c r="B110" s="106"/>
      <c r="C110" s="106"/>
      <c r="D110" s="171"/>
      <c r="E110" s="106"/>
      <c r="F110" s="172"/>
      <c r="G110" s="167"/>
      <c r="H110" s="167"/>
      <c r="I110" s="167"/>
      <c r="J110" s="183"/>
      <c r="K110" s="167"/>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row>
    <row r="111" spans="1:46" x14ac:dyDescent="0.25">
      <c r="A111" s="106"/>
      <c r="B111" s="106"/>
      <c r="C111" s="106"/>
      <c r="D111" s="171"/>
      <c r="E111" s="106"/>
      <c r="F111" s="172"/>
      <c r="G111" s="167"/>
      <c r="H111" s="167"/>
      <c r="I111" s="167"/>
      <c r="J111" s="183"/>
      <c r="K111" s="167"/>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row>
    <row r="112" spans="1:46" x14ac:dyDescent="0.25">
      <c r="A112" s="106"/>
      <c r="B112" s="106"/>
      <c r="C112" s="106"/>
      <c r="D112" s="171"/>
      <c r="E112" s="106"/>
      <c r="F112" s="172"/>
      <c r="G112" s="167"/>
      <c r="H112" s="167"/>
      <c r="I112" s="167"/>
      <c r="J112" s="183"/>
      <c r="K112" s="167"/>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row>
    <row r="113" spans="1:46" x14ac:dyDescent="0.25">
      <c r="A113" s="106"/>
      <c r="B113" s="106"/>
      <c r="C113" s="106"/>
      <c r="D113" s="171"/>
      <c r="E113" s="106"/>
      <c r="F113" s="172"/>
      <c r="G113" s="167"/>
      <c r="H113" s="167"/>
      <c r="I113" s="167"/>
      <c r="J113" s="183"/>
      <c r="K113" s="167"/>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row>
    <row r="114" spans="1:46" x14ac:dyDescent="0.25">
      <c r="A114" s="106"/>
      <c r="B114" s="106"/>
      <c r="C114" s="106"/>
      <c r="D114" s="171"/>
      <c r="E114" s="106"/>
      <c r="F114" s="172"/>
      <c r="G114" s="167"/>
      <c r="H114" s="167"/>
      <c r="I114" s="167"/>
      <c r="J114" s="183"/>
      <c r="K114" s="167"/>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row>
    <row r="115" spans="1:46" x14ac:dyDescent="0.25">
      <c r="A115" s="106"/>
      <c r="B115" s="106"/>
      <c r="C115" s="106"/>
      <c r="D115" s="171"/>
      <c r="E115" s="106"/>
      <c r="F115" s="172"/>
      <c r="G115" s="167"/>
      <c r="H115" s="167"/>
      <c r="I115" s="167"/>
      <c r="J115" s="183"/>
      <c r="K115" s="167"/>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row>
    <row r="116" spans="1:46" x14ac:dyDescent="0.25">
      <c r="A116" s="106"/>
      <c r="B116" s="106"/>
      <c r="C116" s="106"/>
      <c r="D116" s="171"/>
      <c r="E116" s="106"/>
      <c r="F116" s="172"/>
      <c r="G116" s="167"/>
      <c r="H116" s="167"/>
      <c r="I116" s="167"/>
      <c r="J116" s="183"/>
      <c r="K116" s="167"/>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row>
    <row r="117" spans="1:46" x14ac:dyDescent="0.25">
      <c r="A117" s="106"/>
      <c r="B117" s="106"/>
      <c r="C117" s="106"/>
      <c r="D117" s="171"/>
      <c r="E117" s="106"/>
      <c r="F117" s="172"/>
      <c r="G117" s="167"/>
      <c r="H117" s="167"/>
      <c r="I117" s="167"/>
      <c r="J117" s="183"/>
      <c r="K117" s="167"/>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row>
    <row r="118" spans="1:46" x14ac:dyDescent="0.25">
      <c r="A118" s="106"/>
      <c r="B118" s="106"/>
      <c r="C118" s="106"/>
      <c r="D118" s="171"/>
      <c r="E118" s="106"/>
      <c r="F118" s="172"/>
      <c r="G118" s="167"/>
      <c r="H118" s="167"/>
      <c r="I118" s="167"/>
      <c r="J118" s="183"/>
      <c r="K118" s="167"/>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row>
    <row r="119" spans="1:46" x14ac:dyDescent="0.25">
      <c r="A119" s="106"/>
      <c r="B119" s="106"/>
      <c r="C119" s="106"/>
      <c r="D119" s="171"/>
      <c r="E119" s="106"/>
      <c r="F119" s="172"/>
      <c r="G119" s="167"/>
      <c r="H119" s="167"/>
      <c r="I119" s="167"/>
      <c r="J119" s="183"/>
      <c r="K119" s="167"/>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row>
    <row r="120" spans="1:46" x14ac:dyDescent="0.25">
      <c r="A120" s="106"/>
      <c r="B120" s="106"/>
      <c r="C120" s="106"/>
      <c r="D120" s="171"/>
      <c r="E120" s="106"/>
      <c r="F120" s="172"/>
      <c r="G120" s="167"/>
      <c r="H120" s="167"/>
      <c r="I120" s="167"/>
      <c r="J120" s="183"/>
      <c r="K120" s="167"/>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row>
    <row r="121" spans="1:46" x14ac:dyDescent="0.25">
      <c r="A121" s="106"/>
      <c r="B121" s="106"/>
      <c r="C121" s="106"/>
      <c r="D121" s="171"/>
      <c r="E121" s="106"/>
      <c r="F121" s="172"/>
      <c r="G121" s="167"/>
      <c r="H121" s="167"/>
      <c r="I121" s="167"/>
      <c r="J121" s="183"/>
      <c r="K121" s="167"/>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row>
    <row r="122" spans="1:46" x14ac:dyDescent="0.25">
      <c r="A122" s="106"/>
      <c r="B122" s="106"/>
      <c r="C122" s="106"/>
      <c r="D122" s="171"/>
      <c r="E122" s="106"/>
      <c r="F122" s="172"/>
      <c r="G122" s="167"/>
      <c r="H122" s="167"/>
      <c r="I122" s="167"/>
      <c r="J122" s="183"/>
      <c r="K122" s="167"/>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row>
    <row r="123" spans="1:46" x14ac:dyDescent="0.25">
      <c r="A123" s="106"/>
      <c r="B123" s="106"/>
      <c r="C123" s="106"/>
      <c r="D123" s="171"/>
      <c r="E123" s="106"/>
      <c r="F123" s="172"/>
      <c r="G123" s="167"/>
      <c r="H123" s="167"/>
      <c r="I123" s="167"/>
      <c r="J123" s="183"/>
      <c r="K123" s="167"/>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row>
    <row r="124" spans="1:46" x14ac:dyDescent="0.25">
      <c r="A124" s="106"/>
      <c r="B124" s="106"/>
      <c r="C124" s="106"/>
      <c r="D124" s="171"/>
      <c r="E124" s="106"/>
      <c r="F124" s="172"/>
      <c r="G124" s="167"/>
      <c r="H124" s="167"/>
      <c r="I124" s="167"/>
      <c r="J124" s="183"/>
      <c r="K124" s="167"/>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row>
    <row r="125" spans="1:46" x14ac:dyDescent="0.25">
      <c r="A125" s="106"/>
      <c r="B125" s="106"/>
      <c r="C125" s="106"/>
      <c r="D125" s="171"/>
      <c r="E125" s="106"/>
      <c r="F125" s="172"/>
      <c r="G125" s="167"/>
      <c r="H125" s="167"/>
      <c r="I125" s="167"/>
      <c r="J125" s="183"/>
      <c r="K125" s="167"/>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row>
    <row r="126" spans="1:46" x14ac:dyDescent="0.25">
      <c r="A126" s="106"/>
      <c r="B126" s="106"/>
      <c r="C126" s="106"/>
      <c r="D126" s="171"/>
      <c r="E126" s="106"/>
      <c r="F126" s="172"/>
      <c r="G126" s="167"/>
      <c r="H126" s="167"/>
      <c r="I126" s="167"/>
      <c r="J126" s="183"/>
      <c r="K126" s="167"/>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row>
    <row r="127" spans="1:46" x14ac:dyDescent="0.25">
      <c r="A127" s="106"/>
      <c r="B127" s="106"/>
      <c r="C127" s="106"/>
      <c r="D127" s="171"/>
      <c r="E127" s="106"/>
      <c r="F127" s="172"/>
      <c r="G127" s="167"/>
      <c r="H127" s="167"/>
      <c r="I127" s="167"/>
      <c r="J127" s="183"/>
      <c r="K127" s="167"/>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row>
    <row r="128" spans="1:46" x14ac:dyDescent="0.25">
      <c r="A128" s="106"/>
      <c r="B128" s="106"/>
      <c r="C128" s="106"/>
      <c r="D128" s="171"/>
      <c r="E128" s="106"/>
      <c r="F128" s="172"/>
      <c r="G128" s="167"/>
      <c r="H128" s="167"/>
      <c r="I128" s="167"/>
      <c r="J128" s="183"/>
      <c r="K128" s="167"/>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row>
    <row r="129" spans="1:46" x14ac:dyDescent="0.25">
      <c r="A129" s="106"/>
      <c r="B129" s="106"/>
      <c r="C129" s="106"/>
      <c r="D129" s="171"/>
      <c r="E129" s="106"/>
      <c r="F129" s="172"/>
      <c r="G129" s="167"/>
      <c r="H129" s="167"/>
      <c r="I129" s="167"/>
      <c r="J129" s="183"/>
      <c r="K129" s="167"/>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row>
    <row r="130" spans="1:46" x14ac:dyDescent="0.25">
      <c r="A130" s="106"/>
      <c r="B130" s="106"/>
      <c r="C130" s="106"/>
      <c r="D130" s="171"/>
      <c r="E130" s="106"/>
      <c r="F130" s="172"/>
      <c r="G130" s="167"/>
      <c r="H130" s="167"/>
      <c r="I130" s="167"/>
      <c r="J130" s="183"/>
      <c r="K130" s="167"/>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row>
    <row r="131" spans="1:46" x14ac:dyDescent="0.25">
      <c r="A131" s="106"/>
      <c r="B131" s="106"/>
      <c r="C131" s="106"/>
      <c r="D131" s="171"/>
      <c r="E131" s="106"/>
      <c r="F131" s="172"/>
      <c r="G131" s="167"/>
      <c r="H131" s="167"/>
      <c r="I131" s="167"/>
      <c r="J131" s="183"/>
      <c r="K131" s="167"/>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row>
    <row r="132" spans="1:46" x14ac:dyDescent="0.25">
      <c r="A132" s="106"/>
      <c r="B132" s="106"/>
      <c r="C132" s="106"/>
      <c r="D132" s="171"/>
      <c r="E132" s="106"/>
      <c r="F132" s="172"/>
      <c r="G132" s="167"/>
      <c r="H132" s="167"/>
      <c r="I132" s="167"/>
      <c r="J132" s="183"/>
      <c r="K132" s="167"/>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row>
    <row r="133" spans="1:46" x14ac:dyDescent="0.25">
      <c r="A133" s="106"/>
      <c r="B133" s="106"/>
      <c r="C133" s="106"/>
      <c r="D133" s="171"/>
      <c r="E133" s="106"/>
      <c r="F133" s="172"/>
      <c r="G133" s="167"/>
      <c r="H133" s="167"/>
      <c r="I133" s="167"/>
      <c r="J133" s="183"/>
      <c r="K133" s="167"/>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row>
    <row r="134" spans="1:46" x14ac:dyDescent="0.25">
      <c r="A134" s="106"/>
      <c r="B134" s="106"/>
      <c r="C134" s="106"/>
      <c r="D134" s="171"/>
      <c r="E134" s="106"/>
      <c r="F134" s="172"/>
      <c r="G134" s="167"/>
      <c r="H134" s="167"/>
      <c r="I134" s="167"/>
      <c r="J134" s="183"/>
      <c r="K134" s="167"/>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row>
    <row r="135" spans="1:46" x14ac:dyDescent="0.25">
      <c r="A135" s="106"/>
      <c r="B135" s="106"/>
      <c r="C135" s="106"/>
      <c r="D135" s="171"/>
      <c r="E135" s="106"/>
      <c r="F135" s="172"/>
      <c r="G135" s="167"/>
      <c r="H135" s="167"/>
      <c r="I135" s="167"/>
      <c r="J135" s="183"/>
      <c r="K135" s="167"/>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row>
    <row r="136" spans="1:46" x14ac:dyDescent="0.25">
      <c r="A136" s="106"/>
      <c r="B136" s="106"/>
      <c r="C136" s="106"/>
      <c r="D136" s="171"/>
      <c r="E136" s="106"/>
      <c r="F136" s="172"/>
      <c r="G136" s="167"/>
      <c r="H136" s="167"/>
      <c r="I136" s="167"/>
      <c r="J136" s="183"/>
      <c r="K136" s="167"/>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row>
    <row r="137" spans="1:46" x14ac:dyDescent="0.25">
      <c r="A137" s="106"/>
      <c r="B137" s="106"/>
      <c r="C137" s="106"/>
      <c r="D137" s="171"/>
      <c r="E137" s="106"/>
      <c r="F137" s="172"/>
      <c r="G137" s="167"/>
      <c r="H137" s="167"/>
      <c r="I137" s="167"/>
      <c r="J137" s="183"/>
      <c r="K137" s="167"/>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row>
    <row r="138" spans="1:46" x14ac:dyDescent="0.25">
      <c r="A138" s="106"/>
      <c r="B138" s="106"/>
      <c r="C138" s="106"/>
      <c r="D138" s="171"/>
      <c r="E138" s="106"/>
      <c r="F138" s="172"/>
      <c r="G138" s="167"/>
      <c r="H138" s="167"/>
      <c r="I138" s="167"/>
      <c r="J138" s="183"/>
      <c r="K138" s="167"/>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row>
    <row r="139" spans="1:46" x14ac:dyDescent="0.25">
      <c r="A139" s="106"/>
      <c r="B139" s="106"/>
      <c r="C139" s="106"/>
      <c r="D139" s="171"/>
      <c r="E139" s="106"/>
      <c r="F139" s="172"/>
      <c r="G139" s="167"/>
      <c r="H139" s="167"/>
      <c r="I139" s="167"/>
      <c r="J139" s="183"/>
      <c r="K139" s="167"/>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row>
    <row r="140" spans="1:46" x14ac:dyDescent="0.25">
      <c r="A140" s="106"/>
      <c r="B140" s="106"/>
      <c r="C140" s="106"/>
      <c r="D140" s="171"/>
      <c r="E140" s="106"/>
      <c r="F140" s="172"/>
      <c r="G140" s="167"/>
      <c r="H140" s="167"/>
      <c r="I140" s="167"/>
      <c r="J140" s="183"/>
      <c r="K140" s="167"/>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row>
    <row r="141" spans="1:46" x14ac:dyDescent="0.25">
      <c r="A141" s="106"/>
      <c r="B141" s="106"/>
      <c r="C141" s="106"/>
      <c r="D141" s="171"/>
      <c r="E141" s="106"/>
      <c r="F141" s="172"/>
      <c r="G141" s="167"/>
      <c r="H141" s="167"/>
      <c r="I141" s="167"/>
      <c r="J141" s="183"/>
      <c r="K141" s="167"/>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row>
    <row r="142" spans="1:46" x14ac:dyDescent="0.25">
      <c r="A142" s="106"/>
      <c r="B142" s="106"/>
      <c r="C142" s="106"/>
      <c r="D142" s="171"/>
      <c r="E142" s="106"/>
      <c r="F142" s="172"/>
      <c r="G142" s="167"/>
      <c r="H142" s="167"/>
      <c r="I142" s="167"/>
      <c r="J142" s="183"/>
      <c r="K142" s="167"/>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row>
    <row r="143" spans="1:46" x14ac:dyDescent="0.25">
      <c r="A143" s="106"/>
      <c r="B143" s="106"/>
      <c r="C143" s="106"/>
      <c r="D143" s="171"/>
      <c r="E143" s="106"/>
      <c r="F143" s="172"/>
      <c r="G143" s="167"/>
      <c r="H143" s="167"/>
      <c r="I143" s="167"/>
      <c r="J143" s="183"/>
      <c r="K143" s="167"/>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row>
    <row r="144" spans="1:46" x14ac:dyDescent="0.25">
      <c r="A144" s="106"/>
      <c r="B144" s="106"/>
      <c r="C144" s="106"/>
      <c r="D144" s="171"/>
      <c r="E144" s="106"/>
      <c r="F144" s="172"/>
      <c r="G144" s="167"/>
      <c r="H144" s="167"/>
      <c r="I144" s="167"/>
      <c r="J144" s="183"/>
      <c r="K144" s="167"/>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row>
    <row r="145" spans="1:46" x14ac:dyDescent="0.25">
      <c r="A145" s="106"/>
      <c r="B145" s="106"/>
      <c r="C145" s="106"/>
      <c r="D145" s="171"/>
      <c r="E145" s="106"/>
      <c r="F145" s="172"/>
      <c r="G145" s="167"/>
      <c r="H145" s="167"/>
      <c r="I145" s="167"/>
      <c r="J145" s="183"/>
      <c r="K145" s="167"/>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row>
    <row r="146" spans="1:46" x14ac:dyDescent="0.25">
      <c r="A146" s="106"/>
      <c r="B146" s="106"/>
      <c r="C146" s="106"/>
      <c r="D146" s="171"/>
      <c r="E146" s="106"/>
      <c r="F146" s="172"/>
      <c r="G146" s="167"/>
      <c r="H146" s="167"/>
      <c r="I146" s="167"/>
      <c r="J146" s="183"/>
      <c r="K146" s="167"/>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row>
    <row r="147" spans="1:46" x14ac:dyDescent="0.25">
      <c r="A147" s="106"/>
      <c r="B147" s="106"/>
      <c r="C147" s="106"/>
      <c r="D147" s="171"/>
      <c r="E147" s="106"/>
      <c r="F147" s="172"/>
      <c r="G147" s="167"/>
      <c r="H147" s="167"/>
      <c r="I147" s="167"/>
      <c r="J147" s="183"/>
      <c r="K147" s="167"/>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row>
    <row r="148" spans="1:46" x14ac:dyDescent="0.25">
      <c r="A148" s="106"/>
      <c r="B148" s="106"/>
      <c r="C148" s="106"/>
      <c r="D148" s="171"/>
      <c r="E148" s="106"/>
      <c r="F148" s="172"/>
      <c r="G148" s="167"/>
      <c r="H148" s="167"/>
      <c r="I148" s="167"/>
      <c r="J148" s="183"/>
      <c r="K148" s="167"/>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row>
    <row r="149" spans="1:46" x14ac:dyDescent="0.25">
      <c r="A149" s="106"/>
      <c r="B149" s="106"/>
      <c r="C149" s="106"/>
      <c r="D149" s="171"/>
      <c r="E149" s="106"/>
      <c r="F149" s="172"/>
      <c r="G149" s="167"/>
      <c r="H149" s="167"/>
      <c r="I149" s="167"/>
      <c r="J149" s="183"/>
      <c r="K149" s="167"/>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row>
    <row r="150" spans="1:46" x14ac:dyDescent="0.25">
      <c r="A150" s="106"/>
      <c r="B150" s="106"/>
      <c r="C150" s="106"/>
      <c r="D150" s="171"/>
      <c r="E150" s="106"/>
      <c r="F150" s="172"/>
      <c r="G150" s="167"/>
      <c r="H150" s="167"/>
      <c r="I150" s="167"/>
      <c r="J150" s="183"/>
      <c r="K150" s="167"/>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row>
    <row r="151" spans="1:46" x14ac:dyDescent="0.25">
      <c r="A151" s="106"/>
      <c r="B151" s="106"/>
      <c r="C151" s="106"/>
      <c r="D151" s="171"/>
      <c r="E151" s="106"/>
      <c r="F151" s="172"/>
      <c r="G151" s="167"/>
      <c r="H151" s="167"/>
      <c r="I151" s="167"/>
      <c r="J151" s="183"/>
      <c r="K151" s="167"/>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row>
    <row r="152" spans="1:46" x14ac:dyDescent="0.25">
      <c r="A152" s="106"/>
      <c r="B152" s="106"/>
      <c r="C152" s="106"/>
      <c r="D152" s="171"/>
      <c r="E152" s="106"/>
      <c r="F152" s="172"/>
      <c r="G152" s="167"/>
      <c r="H152" s="167"/>
      <c r="I152" s="167"/>
      <c r="J152" s="183"/>
      <c r="K152" s="167"/>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row>
    <row r="153" spans="1:46" x14ac:dyDescent="0.25">
      <c r="A153" s="106"/>
      <c r="B153" s="106"/>
      <c r="C153" s="106"/>
      <c r="D153" s="171"/>
      <c r="E153" s="106"/>
      <c r="F153" s="172"/>
      <c r="G153" s="167"/>
      <c r="H153" s="167"/>
      <c r="I153" s="167"/>
      <c r="J153" s="183"/>
      <c r="K153" s="167"/>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row>
    <row r="154" spans="1:46" x14ac:dyDescent="0.25">
      <c r="A154" s="106"/>
      <c r="B154" s="106"/>
      <c r="C154" s="106"/>
      <c r="D154" s="171"/>
      <c r="E154" s="106"/>
      <c r="F154" s="172"/>
      <c r="G154" s="167"/>
      <c r="H154" s="167"/>
      <c r="I154" s="167"/>
      <c r="J154" s="183"/>
      <c r="K154" s="167"/>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row>
    <row r="155" spans="1:46" x14ac:dyDescent="0.25">
      <c r="A155" s="106"/>
      <c r="B155" s="106"/>
      <c r="C155" s="106"/>
      <c r="D155" s="171"/>
      <c r="E155" s="106"/>
      <c r="F155" s="172"/>
      <c r="G155" s="167"/>
      <c r="H155" s="167"/>
      <c r="I155" s="167"/>
      <c r="J155" s="183"/>
      <c r="K155" s="167"/>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row>
    <row r="156" spans="1:46" x14ac:dyDescent="0.25">
      <c r="A156" s="106"/>
      <c r="B156" s="106"/>
      <c r="C156" s="106"/>
      <c r="D156" s="171"/>
      <c r="E156" s="106"/>
      <c r="F156" s="172"/>
      <c r="G156" s="167"/>
      <c r="H156" s="167"/>
      <c r="I156" s="167"/>
      <c r="J156" s="183"/>
      <c r="K156" s="167"/>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row>
    <row r="157" spans="1:46" x14ac:dyDescent="0.25">
      <c r="A157" s="106"/>
      <c r="B157" s="106"/>
      <c r="C157" s="106"/>
      <c r="D157" s="171"/>
      <c r="E157" s="106"/>
      <c r="F157" s="172"/>
      <c r="G157" s="167"/>
      <c r="H157" s="167"/>
      <c r="I157" s="167"/>
      <c r="J157" s="183"/>
      <c r="K157" s="167"/>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row>
    <row r="158" spans="1:46" x14ac:dyDescent="0.25">
      <c r="A158" s="106"/>
      <c r="B158" s="106"/>
      <c r="C158" s="106"/>
      <c r="D158" s="171"/>
      <c r="E158" s="106"/>
      <c r="F158" s="172"/>
      <c r="G158" s="167"/>
      <c r="H158" s="167"/>
      <c r="I158" s="167"/>
      <c r="J158" s="183"/>
      <c r="K158" s="167"/>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row>
    <row r="159" spans="1:46" x14ac:dyDescent="0.25">
      <c r="A159" s="106"/>
      <c r="B159" s="106"/>
      <c r="C159" s="106"/>
      <c r="D159" s="171"/>
      <c r="E159" s="106"/>
      <c r="F159" s="172"/>
      <c r="G159" s="167"/>
      <c r="H159" s="167"/>
      <c r="I159" s="167"/>
      <c r="J159" s="183"/>
      <c r="K159" s="167"/>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row>
    <row r="160" spans="1:46" x14ac:dyDescent="0.25">
      <c r="A160" s="106"/>
      <c r="B160" s="106"/>
      <c r="C160" s="106"/>
      <c r="D160" s="171"/>
      <c r="E160" s="106"/>
      <c r="F160" s="106"/>
      <c r="G160" s="167"/>
      <c r="H160" s="167"/>
      <c r="I160" s="167"/>
      <c r="J160" s="183"/>
      <c r="K160" s="167"/>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row>
    <row r="161" spans="1:46" x14ac:dyDescent="0.25">
      <c r="A161" s="106"/>
      <c r="B161" s="106"/>
      <c r="C161" s="106"/>
      <c r="D161" s="171"/>
      <c r="E161" s="106"/>
      <c r="F161" s="106"/>
      <c r="G161" s="167"/>
      <c r="H161" s="167"/>
      <c r="I161" s="167"/>
      <c r="J161" s="183"/>
      <c r="K161" s="167"/>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row>
    <row r="162" spans="1:46" x14ac:dyDescent="0.25">
      <c r="A162" s="106"/>
      <c r="B162" s="106"/>
      <c r="C162" s="106"/>
      <c r="D162" s="171"/>
      <c r="E162" s="106"/>
      <c r="F162" s="106"/>
      <c r="G162" s="167"/>
      <c r="H162" s="167"/>
      <c r="I162" s="167"/>
      <c r="J162" s="183"/>
      <c r="K162" s="167"/>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row>
    <row r="163" spans="1:46" x14ac:dyDescent="0.25">
      <c r="A163" s="106"/>
      <c r="B163" s="106"/>
      <c r="C163" s="106"/>
      <c r="D163" s="171"/>
      <c r="E163" s="106"/>
      <c r="F163" s="106"/>
      <c r="G163" s="167"/>
      <c r="H163" s="167"/>
      <c r="I163" s="167"/>
      <c r="J163" s="183"/>
      <c r="K163" s="167"/>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row>
    <row r="164" spans="1:46" x14ac:dyDescent="0.25">
      <c r="A164" s="106"/>
      <c r="B164" s="106"/>
      <c r="C164" s="106"/>
      <c r="D164" s="171"/>
      <c r="E164" s="106"/>
      <c r="F164" s="106"/>
      <c r="G164" s="167"/>
      <c r="H164" s="167"/>
      <c r="I164" s="167"/>
      <c r="J164" s="183"/>
      <c r="K164" s="167"/>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row>
    <row r="165" spans="1:46" x14ac:dyDescent="0.25">
      <c r="A165" s="106"/>
      <c r="B165" s="106"/>
      <c r="C165" s="106"/>
      <c r="D165" s="171"/>
      <c r="E165" s="106"/>
      <c r="F165" s="106"/>
      <c r="G165" s="167"/>
      <c r="H165" s="167"/>
      <c r="I165" s="167"/>
      <c r="J165" s="183"/>
      <c r="K165" s="167"/>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row>
    <row r="166" spans="1:46" x14ac:dyDescent="0.25">
      <c r="A166" s="106"/>
      <c r="B166" s="106"/>
      <c r="C166" s="106"/>
      <c r="D166" s="171"/>
      <c r="E166" s="106"/>
      <c r="F166" s="106"/>
      <c r="G166" s="167"/>
      <c r="H166" s="167"/>
      <c r="I166" s="167"/>
      <c r="J166" s="183"/>
      <c r="K166" s="167"/>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row>
    <row r="167" spans="1:46" x14ac:dyDescent="0.25">
      <c r="A167" s="106"/>
      <c r="B167" s="106"/>
      <c r="C167" s="106"/>
      <c r="D167" s="171"/>
      <c r="E167" s="106"/>
      <c r="F167" s="106"/>
      <c r="G167" s="167"/>
      <c r="H167" s="167"/>
      <c r="I167" s="167"/>
      <c r="J167" s="183"/>
      <c r="K167" s="167"/>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row>
    <row r="168" spans="1:46" x14ac:dyDescent="0.25">
      <c r="A168" s="106"/>
      <c r="B168" s="106"/>
      <c r="C168" s="106"/>
      <c r="D168" s="171"/>
      <c r="E168" s="106"/>
      <c r="F168" s="106"/>
      <c r="G168" s="167"/>
      <c r="H168" s="167"/>
      <c r="I168" s="167"/>
      <c r="J168" s="183"/>
      <c r="K168" s="167"/>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row>
    <row r="169" spans="1:46" x14ac:dyDescent="0.25">
      <c r="A169" s="106"/>
      <c r="B169" s="106"/>
      <c r="C169" s="106"/>
      <c r="D169" s="171"/>
      <c r="E169" s="106"/>
      <c r="F169" s="106"/>
      <c r="G169" s="167"/>
      <c r="H169" s="167"/>
      <c r="I169" s="167"/>
      <c r="J169" s="183"/>
      <c r="K169" s="167"/>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row>
    <row r="170" spans="1:46" x14ac:dyDescent="0.25">
      <c r="A170" s="106"/>
      <c r="B170" s="106"/>
      <c r="C170" s="106"/>
      <c r="D170" s="171"/>
      <c r="E170" s="106"/>
      <c r="F170" s="106"/>
      <c r="G170" s="167"/>
      <c r="H170" s="167"/>
      <c r="I170" s="167"/>
      <c r="J170" s="183"/>
      <c r="K170" s="167"/>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row>
    <row r="171" spans="1:46" x14ac:dyDescent="0.25">
      <c r="A171" s="106"/>
      <c r="B171" s="106"/>
      <c r="C171" s="106"/>
      <c r="D171" s="171"/>
      <c r="E171" s="106"/>
      <c r="F171" s="106"/>
      <c r="G171" s="167"/>
      <c r="H171" s="167"/>
      <c r="I171" s="167"/>
      <c r="J171" s="183"/>
      <c r="K171" s="167"/>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row>
    <row r="172" spans="1:46" x14ac:dyDescent="0.25">
      <c r="A172" s="106"/>
      <c r="B172" s="106"/>
      <c r="C172" s="106"/>
      <c r="D172" s="171"/>
      <c r="E172" s="106"/>
      <c r="F172" s="106"/>
      <c r="G172" s="167"/>
      <c r="H172" s="167"/>
      <c r="I172" s="167"/>
      <c r="J172" s="183"/>
      <c r="K172" s="167"/>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row>
    <row r="173" spans="1:46" x14ac:dyDescent="0.25">
      <c r="A173" s="106"/>
      <c r="B173" s="106"/>
      <c r="C173" s="106"/>
      <c r="D173" s="171"/>
      <c r="E173" s="106"/>
      <c r="F173" s="106"/>
      <c r="G173" s="167"/>
      <c r="H173" s="167"/>
      <c r="I173" s="167"/>
      <c r="J173" s="183"/>
      <c r="K173" s="167"/>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row>
    <row r="174" spans="1:46" x14ac:dyDescent="0.25">
      <c r="A174" s="106"/>
      <c r="B174" s="106"/>
      <c r="C174" s="106"/>
      <c r="D174" s="171"/>
      <c r="E174" s="106"/>
      <c r="F174" s="106"/>
      <c r="G174" s="167"/>
      <c r="H174" s="167"/>
      <c r="I174" s="167"/>
      <c r="J174" s="183"/>
      <c r="K174" s="167"/>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row>
    <row r="175" spans="1:46" x14ac:dyDescent="0.25">
      <c r="A175" s="106"/>
      <c r="B175" s="106"/>
      <c r="C175" s="106"/>
      <c r="D175" s="171"/>
      <c r="E175" s="106"/>
      <c r="F175" s="106"/>
      <c r="G175" s="167"/>
      <c r="H175" s="167"/>
      <c r="I175" s="167"/>
      <c r="J175" s="183"/>
      <c r="K175" s="167"/>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row>
    <row r="176" spans="1:46" x14ac:dyDescent="0.25">
      <c r="A176" s="106"/>
      <c r="B176" s="106"/>
      <c r="C176" s="106"/>
      <c r="D176" s="171"/>
      <c r="E176" s="106"/>
      <c r="F176" s="106"/>
      <c r="G176" s="167"/>
      <c r="H176" s="167"/>
      <c r="I176" s="167"/>
      <c r="J176" s="183"/>
      <c r="K176" s="167"/>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row>
    <row r="177" spans="1:46" x14ac:dyDescent="0.25">
      <c r="A177" s="106"/>
      <c r="B177" s="106"/>
      <c r="C177" s="106"/>
      <c r="D177" s="171"/>
      <c r="E177" s="106"/>
      <c r="F177" s="106"/>
      <c r="G177" s="167"/>
      <c r="H177" s="167"/>
      <c r="I177" s="167"/>
      <c r="J177" s="183"/>
      <c r="K177" s="167"/>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c r="AT177" s="106"/>
    </row>
    <row r="178" spans="1:46" x14ac:dyDescent="0.25">
      <c r="A178" s="106"/>
      <c r="B178" s="106"/>
      <c r="C178" s="106"/>
      <c r="D178" s="171"/>
      <c r="E178" s="106"/>
      <c r="F178" s="106"/>
      <c r="G178" s="167"/>
      <c r="H178" s="167"/>
      <c r="I178" s="167"/>
      <c r="J178" s="183"/>
      <c r="K178" s="167"/>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row>
    <row r="179" spans="1:46" x14ac:dyDescent="0.25">
      <c r="A179" s="106"/>
      <c r="B179" s="106"/>
      <c r="C179" s="106"/>
      <c r="D179" s="171"/>
      <c r="E179" s="106"/>
      <c r="F179" s="106"/>
      <c r="G179" s="167"/>
      <c r="H179" s="167"/>
      <c r="I179" s="167"/>
      <c r="J179" s="183"/>
      <c r="K179" s="167"/>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row>
    <row r="180" spans="1:46" x14ac:dyDescent="0.25">
      <c r="A180" s="106"/>
      <c r="B180" s="106"/>
      <c r="C180" s="106"/>
      <c r="D180" s="171"/>
      <c r="E180" s="106"/>
      <c r="F180" s="106"/>
      <c r="G180" s="167"/>
      <c r="H180" s="167"/>
      <c r="I180" s="167"/>
      <c r="J180" s="183"/>
      <c r="K180" s="167"/>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row>
    <row r="181" spans="1:46" x14ac:dyDescent="0.25">
      <c r="A181" s="106"/>
      <c r="B181" s="106"/>
      <c r="C181" s="106"/>
      <c r="D181" s="171"/>
      <c r="E181" s="106"/>
      <c r="F181" s="106"/>
      <c r="G181" s="167"/>
      <c r="H181" s="167"/>
      <c r="I181" s="167"/>
      <c r="J181" s="183"/>
      <c r="K181" s="167"/>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c r="AR181" s="106"/>
      <c r="AS181" s="106"/>
      <c r="AT181" s="106"/>
    </row>
    <row r="182" spans="1:46" x14ac:dyDescent="0.25">
      <c r="A182" s="106"/>
      <c r="B182" s="106"/>
      <c r="C182" s="106"/>
      <c r="D182" s="171"/>
      <c r="E182" s="106"/>
      <c r="F182" s="106"/>
      <c r="G182" s="167"/>
      <c r="H182" s="167"/>
      <c r="I182" s="167"/>
      <c r="J182" s="183"/>
      <c r="K182" s="167"/>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row>
    <row r="183" spans="1:46" x14ac:dyDescent="0.25">
      <c r="A183" s="106"/>
      <c r="B183" s="106"/>
      <c r="C183" s="106"/>
      <c r="D183" s="171"/>
      <c r="E183" s="106"/>
      <c r="F183" s="106"/>
      <c r="G183" s="167"/>
      <c r="H183" s="167"/>
      <c r="I183" s="167"/>
      <c r="J183" s="183"/>
      <c r="K183" s="167"/>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row>
    <row r="184" spans="1:46" x14ac:dyDescent="0.25">
      <c r="A184" s="106"/>
      <c r="B184" s="106"/>
      <c r="C184" s="106"/>
      <c r="D184" s="171"/>
      <c r="E184" s="106"/>
      <c r="F184" s="106"/>
      <c r="G184" s="167"/>
      <c r="H184" s="167"/>
      <c r="I184" s="167"/>
      <c r="J184" s="183"/>
      <c r="K184" s="167"/>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row>
  </sheetData>
  <autoFilter ref="A3:L3" xr:uid="{45AD0C1B-69B7-4DCD-9954-F0581FEF362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C9BD-DD9B-4C1E-8A44-EFFAA61492DB}">
  <sheetPr codeName="Sheet16"/>
  <dimension ref="A1:DE159"/>
  <sheetViews>
    <sheetView zoomScale="80" zoomScaleNormal="80" workbookViewId="0">
      <pane ySplit="3" topLeftCell="A4" activePane="bottomLeft" state="frozen"/>
      <selection activeCell="F157" sqref="F157"/>
      <selection pane="bottomLeft" activeCell="F157" sqref="F157"/>
    </sheetView>
  </sheetViews>
  <sheetFormatPr defaultRowHeight="15" x14ac:dyDescent="0.25"/>
  <cols>
    <col min="1" max="1" width="10.77734375" customWidth="1"/>
    <col min="2" max="2" width="18.77734375" customWidth="1"/>
    <col min="3" max="3" width="34.77734375" customWidth="1"/>
    <col min="4" max="5" width="13.77734375" style="9" customWidth="1"/>
    <col min="6" max="6" width="40.77734375" customWidth="1"/>
    <col min="7" max="7" width="16.77734375" style="6" customWidth="1"/>
    <col min="8" max="9" width="14.77734375" style="6" customWidth="1"/>
    <col min="10" max="10" width="13.77734375" style="7" customWidth="1"/>
    <col min="11" max="11" width="13.6640625" style="111" bestFit="1" customWidth="1"/>
  </cols>
  <sheetData>
    <row r="1" spans="1:109" ht="27.95" customHeight="1" x14ac:dyDescent="0.25">
      <c r="A1" s="35" t="s">
        <v>759</v>
      </c>
      <c r="B1" s="63"/>
      <c r="C1" s="63"/>
      <c r="D1" s="63"/>
      <c r="E1" s="63"/>
      <c r="F1" s="63"/>
      <c r="G1" s="227">
        <f>SUM(G4:G18)*1000</f>
        <v>299495600</v>
      </c>
      <c r="H1" s="227">
        <f>SUM(H4:H18)*1000</f>
        <v>255312084</v>
      </c>
      <c r="I1" s="227">
        <f>SUM(I4:I18)*1000</f>
        <v>584641000</v>
      </c>
      <c r="J1" s="63"/>
      <c r="K1" s="63"/>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row>
    <row r="2" spans="1:109" ht="30" customHeight="1" x14ac:dyDescent="0.25">
      <c r="A2" s="35"/>
      <c r="B2" s="63"/>
      <c r="C2" s="63"/>
      <c r="D2" s="63"/>
      <c r="E2" s="63"/>
      <c r="F2" s="63"/>
      <c r="G2" s="227"/>
      <c r="H2" s="227"/>
      <c r="I2" s="227"/>
      <c r="J2" s="63"/>
      <c r="K2" s="193"/>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row>
    <row r="3" spans="1:109" ht="60" customHeight="1" thickBot="1" x14ac:dyDescent="0.3">
      <c r="A3" s="54" t="s">
        <v>126</v>
      </c>
      <c r="B3" s="54" t="s">
        <v>127</v>
      </c>
      <c r="C3" s="54" t="s">
        <v>128</v>
      </c>
      <c r="D3" s="54" t="s">
        <v>129</v>
      </c>
      <c r="E3" s="54" t="s">
        <v>460</v>
      </c>
      <c r="F3" s="54" t="s">
        <v>130</v>
      </c>
      <c r="G3" s="54" t="s">
        <v>541</v>
      </c>
      <c r="H3" s="54" t="s">
        <v>760</v>
      </c>
      <c r="I3" s="54" t="s">
        <v>461</v>
      </c>
      <c r="J3" s="54" t="s">
        <v>761</v>
      </c>
      <c r="K3" s="63" t="s">
        <v>936</v>
      </c>
      <c r="L3" s="160"/>
      <c r="M3" s="160"/>
      <c r="N3" s="160"/>
      <c r="O3" s="160"/>
      <c r="P3" s="160"/>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row>
    <row r="4" spans="1:109" ht="60" customHeight="1" x14ac:dyDescent="0.25">
      <c r="A4" s="17">
        <v>1020</v>
      </c>
      <c r="B4" s="72" t="s">
        <v>733</v>
      </c>
      <c r="C4" s="71" t="s">
        <v>734</v>
      </c>
      <c r="D4" s="48">
        <v>2017</v>
      </c>
      <c r="E4" s="50">
        <v>2017</v>
      </c>
      <c r="F4" s="95" t="s">
        <v>735</v>
      </c>
      <c r="G4" s="266">
        <v>13050</v>
      </c>
      <c r="H4" s="266">
        <v>11809.214</v>
      </c>
      <c r="I4" s="266">
        <v>20000</v>
      </c>
      <c r="J4" s="267">
        <f>H4/I4</f>
        <v>0.59046069999999995</v>
      </c>
      <c r="K4" s="128" t="s">
        <v>958</v>
      </c>
      <c r="L4" s="160"/>
      <c r="M4" s="160"/>
      <c r="N4" s="160"/>
      <c r="O4" s="160"/>
      <c r="P4" s="160"/>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row>
    <row r="5" spans="1:109" ht="45" x14ac:dyDescent="0.25">
      <c r="A5" s="18">
        <v>1100</v>
      </c>
      <c r="B5" s="64" t="s">
        <v>29</v>
      </c>
      <c r="C5" s="64" t="s">
        <v>736</v>
      </c>
      <c r="D5" s="18">
        <v>2017</v>
      </c>
      <c r="E5" s="18">
        <v>2017</v>
      </c>
      <c r="F5" s="92" t="s">
        <v>737</v>
      </c>
      <c r="G5" s="199">
        <v>2275</v>
      </c>
      <c r="H5" s="199">
        <v>1819.96</v>
      </c>
      <c r="I5" s="199">
        <v>3200</v>
      </c>
      <c r="J5" s="268">
        <v>0.56873750000000001</v>
      </c>
      <c r="K5" s="128" t="s">
        <v>958</v>
      </c>
      <c r="L5" s="160"/>
      <c r="M5" s="160"/>
      <c r="N5" s="160"/>
      <c r="O5" s="160"/>
      <c r="P5" s="160"/>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row>
    <row r="6" spans="1:109" ht="45" x14ac:dyDescent="0.25">
      <c r="A6" s="18">
        <v>1106</v>
      </c>
      <c r="B6" s="73" t="s">
        <v>738</v>
      </c>
      <c r="C6" s="73" t="s">
        <v>739</v>
      </c>
      <c r="D6" s="18">
        <v>2017</v>
      </c>
      <c r="E6" s="18">
        <v>2017</v>
      </c>
      <c r="F6" s="284" t="s">
        <v>740</v>
      </c>
      <c r="G6" s="199">
        <v>800</v>
      </c>
      <c r="H6" s="199">
        <v>693.33299999999997</v>
      </c>
      <c r="I6" s="199">
        <v>4000</v>
      </c>
      <c r="J6" s="268">
        <v>0.17333333333333334</v>
      </c>
      <c r="K6" s="128" t="s">
        <v>958</v>
      </c>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row>
    <row r="7" spans="1:109" ht="75" x14ac:dyDescent="0.25">
      <c r="A7" s="18">
        <v>1170</v>
      </c>
      <c r="B7" s="74" t="s">
        <v>290</v>
      </c>
      <c r="C7" s="64" t="s">
        <v>741</v>
      </c>
      <c r="D7" s="18">
        <v>2018</v>
      </c>
      <c r="E7" s="18" t="s">
        <v>70</v>
      </c>
      <c r="F7" s="86" t="s">
        <v>742</v>
      </c>
      <c r="G7" s="199">
        <v>50000</v>
      </c>
      <c r="H7" s="199">
        <v>44999.987000000001</v>
      </c>
      <c r="I7" s="199">
        <v>210000</v>
      </c>
      <c r="J7" s="268">
        <v>0.21428565400843883</v>
      </c>
      <c r="K7" s="128" t="s">
        <v>958</v>
      </c>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row>
    <row r="8" spans="1:109" ht="60" x14ac:dyDescent="0.25">
      <c r="A8" s="18">
        <v>1186</v>
      </c>
      <c r="B8" s="64" t="s">
        <v>298</v>
      </c>
      <c r="C8" s="64" t="s">
        <v>743</v>
      </c>
      <c r="D8" s="18">
        <v>2019</v>
      </c>
      <c r="E8" s="18" t="s">
        <v>35</v>
      </c>
      <c r="F8" s="89" t="s">
        <v>744</v>
      </c>
      <c r="G8" s="236">
        <v>27300</v>
      </c>
      <c r="H8" s="249">
        <v>24040</v>
      </c>
      <c r="I8" s="249">
        <v>28000</v>
      </c>
      <c r="J8" s="269">
        <f t="shared" ref="J8:J13" si="0">H8/I8</f>
        <v>0.85857142857142854</v>
      </c>
      <c r="K8" s="128" t="s">
        <v>958</v>
      </c>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row>
    <row r="9" spans="1:109" ht="75" x14ac:dyDescent="0.25">
      <c r="A9" s="75">
        <v>1240</v>
      </c>
      <c r="B9" s="64" t="s">
        <v>684</v>
      </c>
      <c r="C9" s="64" t="s">
        <v>745</v>
      </c>
      <c r="D9" s="18">
        <v>2019</v>
      </c>
      <c r="E9" s="18" t="s">
        <v>31</v>
      </c>
      <c r="F9" s="285" t="s">
        <v>746</v>
      </c>
      <c r="G9" s="199">
        <v>2400</v>
      </c>
      <c r="H9" s="202">
        <v>2160</v>
      </c>
      <c r="I9" s="202">
        <v>2400</v>
      </c>
      <c r="J9" s="270">
        <f t="shared" si="0"/>
        <v>0.9</v>
      </c>
      <c r="K9" s="128" t="s">
        <v>958</v>
      </c>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row>
    <row r="10" spans="1:109" ht="75" x14ac:dyDescent="0.25">
      <c r="A10" s="20">
        <v>1268</v>
      </c>
      <c r="B10" s="18" t="s">
        <v>249</v>
      </c>
      <c r="C10" s="19" t="s">
        <v>747</v>
      </c>
      <c r="D10" s="18">
        <v>2019</v>
      </c>
      <c r="E10" s="18" t="s">
        <v>32</v>
      </c>
      <c r="F10" s="93" t="s">
        <v>748</v>
      </c>
      <c r="G10" s="236">
        <v>4000</v>
      </c>
      <c r="H10" s="249">
        <v>3733.3330000000001</v>
      </c>
      <c r="I10" s="249">
        <v>25000</v>
      </c>
      <c r="J10" s="269">
        <f t="shared" si="0"/>
        <v>0.14933331999999999</v>
      </c>
      <c r="K10" s="128" t="s">
        <v>958</v>
      </c>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row>
    <row r="11" spans="1:109" ht="90" x14ac:dyDescent="0.25">
      <c r="A11" s="5">
        <v>1304</v>
      </c>
      <c r="B11" s="64" t="s">
        <v>749</v>
      </c>
      <c r="C11" s="64" t="s">
        <v>750</v>
      </c>
      <c r="D11" s="76">
        <v>2020</v>
      </c>
      <c r="E11" s="2" t="s">
        <v>102</v>
      </c>
      <c r="F11" s="85" t="s">
        <v>751</v>
      </c>
      <c r="G11" s="202">
        <v>16066.6</v>
      </c>
      <c r="H11" s="202">
        <v>15744.66</v>
      </c>
      <c r="I11" s="202">
        <v>47587</v>
      </c>
      <c r="J11" s="270">
        <f t="shared" si="0"/>
        <v>0.33086052913610858</v>
      </c>
      <c r="K11" s="128" t="s">
        <v>958</v>
      </c>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row>
    <row r="12" spans="1:109" ht="60" x14ac:dyDescent="0.25">
      <c r="A12" s="5">
        <v>1307</v>
      </c>
      <c r="B12" s="64" t="s">
        <v>431</v>
      </c>
      <c r="C12" s="64" t="s">
        <v>752</v>
      </c>
      <c r="D12" s="76">
        <v>2020</v>
      </c>
      <c r="E12" s="2" t="s">
        <v>67</v>
      </c>
      <c r="F12" s="85" t="s">
        <v>753</v>
      </c>
      <c r="G12" s="202">
        <v>33600</v>
      </c>
      <c r="H12" s="202">
        <v>32256</v>
      </c>
      <c r="I12" s="202">
        <v>82000</v>
      </c>
      <c r="J12" s="270">
        <f t="shared" si="0"/>
        <v>0.3933658536585366</v>
      </c>
      <c r="K12" s="128" t="s">
        <v>958</v>
      </c>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row>
    <row r="13" spans="1:109" ht="32.25" customHeight="1" x14ac:dyDescent="0.25">
      <c r="A13" s="5">
        <v>1313</v>
      </c>
      <c r="B13" s="64" t="s">
        <v>684</v>
      </c>
      <c r="C13" s="64" t="s">
        <v>754</v>
      </c>
      <c r="D13" s="77">
        <v>2020</v>
      </c>
      <c r="E13" s="2" t="s">
        <v>43</v>
      </c>
      <c r="F13" s="85" t="s">
        <v>755</v>
      </c>
      <c r="G13" s="202">
        <v>2450</v>
      </c>
      <c r="H13" s="202">
        <v>2327.5</v>
      </c>
      <c r="I13" s="202">
        <v>5400</v>
      </c>
      <c r="J13" s="270">
        <f t="shared" si="0"/>
        <v>0.43101851851851852</v>
      </c>
      <c r="K13" s="128" t="s">
        <v>958</v>
      </c>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row>
    <row r="14" spans="1:109" ht="75" x14ac:dyDescent="0.25">
      <c r="A14" s="2">
        <v>1332</v>
      </c>
      <c r="B14" s="2" t="s">
        <v>762</v>
      </c>
      <c r="C14" s="2" t="s">
        <v>987</v>
      </c>
      <c r="D14" s="77">
        <v>2021</v>
      </c>
      <c r="E14" s="2" t="s">
        <v>42</v>
      </c>
      <c r="F14" s="90" t="s">
        <v>925</v>
      </c>
      <c r="G14" s="241">
        <v>41200</v>
      </c>
      <c r="H14" s="241">
        <v>40513.330999999998</v>
      </c>
      <c r="I14" s="241">
        <v>41200</v>
      </c>
      <c r="J14" s="271">
        <v>0.98333327402135229</v>
      </c>
      <c r="K14" s="128" t="s">
        <v>958</v>
      </c>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row>
    <row r="15" spans="1:109" ht="60" x14ac:dyDescent="0.25">
      <c r="A15" s="2">
        <v>1337</v>
      </c>
      <c r="B15" s="2" t="s">
        <v>763</v>
      </c>
      <c r="C15" s="2" t="s">
        <v>764</v>
      </c>
      <c r="D15" s="77">
        <v>2021</v>
      </c>
      <c r="E15" s="2">
        <v>2021</v>
      </c>
      <c r="F15" s="90" t="s">
        <v>926</v>
      </c>
      <c r="G15" s="260">
        <v>95000</v>
      </c>
      <c r="H15" s="260">
        <v>64000</v>
      </c>
      <c r="I15" s="260">
        <v>103750</v>
      </c>
      <c r="J15" s="271">
        <v>0.61686746987951813</v>
      </c>
      <c r="K15" s="128" t="s">
        <v>958</v>
      </c>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row>
    <row r="16" spans="1:109" ht="75" x14ac:dyDescent="0.25">
      <c r="A16" s="2">
        <v>1341</v>
      </c>
      <c r="B16" s="2" t="s">
        <v>765</v>
      </c>
      <c r="C16" s="2" t="s">
        <v>767</v>
      </c>
      <c r="D16" s="77">
        <v>2021</v>
      </c>
      <c r="E16" s="2" t="s">
        <v>32</v>
      </c>
      <c r="F16" s="90" t="s">
        <v>928</v>
      </c>
      <c r="G16" s="260">
        <v>4689.3999999999996</v>
      </c>
      <c r="H16" s="260">
        <v>4611.2430000000004</v>
      </c>
      <c r="I16" s="260">
        <v>4689.3999999999996</v>
      </c>
      <c r="J16" s="271">
        <v>0.98333333333333328</v>
      </c>
      <c r="K16" s="128" t="s">
        <v>958</v>
      </c>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row>
    <row r="17" spans="1:109" ht="75" x14ac:dyDescent="0.25">
      <c r="A17" s="2">
        <v>1342</v>
      </c>
      <c r="B17" s="2" t="s">
        <v>765</v>
      </c>
      <c r="C17" s="2" t="s">
        <v>766</v>
      </c>
      <c r="D17" s="77">
        <v>2021</v>
      </c>
      <c r="E17" s="2" t="s">
        <v>32</v>
      </c>
      <c r="F17" s="90" t="s">
        <v>927</v>
      </c>
      <c r="G17" s="260">
        <v>3664.6</v>
      </c>
      <c r="H17" s="260">
        <v>3603.5230000000001</v>
      </c>
      <c r="I17" s="260">
        <v>3664.6</v>
      </c>
      <c r="J17" s="271">
        <v>0.98333333333333328</v>
      </c>
      <c r="K17" s="128" t="s">
        <v>958</v>
      </c>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row>
    <row r="18" spans="1:109" ht="120" x14ac:dyDescent="0.25">
      <c r="A18" s="2">
        <v>1372</v>
      </c>
      <c r="B18" s="2" t="s">
        <v>768</v>
      </c>
      <c r="C18" s="2" t="s">
        <v>769</v>
      </c>
      <c r="D18" s="77">
        <v>2021</v>
      </c>
      <c r="E18" s="2">
        <v>2021</v>
      </c>
      <c r="F18" s="90" t="s">
        <v>929</v>
      </c>
      <c r="G18" s="260">
        <v>3000</v>
      </c>
      <c r="H18" s="199">
        <v>3000</v>
      </c>
      <c r="I18" s="260">
        <v>3750</v>
      </c>
      <c r="J18" s="271">
        <v>0.8</v>
      </c>
      <c r="K18" s="128" t="s">
        <v>958</v>
      </c>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row>
    <row r="19" spans="1:109" x14ac:dyDescent="0.25">
      <c r="A19" s="157"/>
      <c r="B19" s="157"/>
      <c r="C19" s="157"/>
      <c r="D19" s="177"/>
      <c r="E19" s="157"/>
      <c r="F19" s="286"/>
      <c r="G19" s="162"/>
      <c r="H19" s="187"/>
      <c r="I19" s="162"/>
      <c r="J19" s="161"/>
      <c r="K19" s="161"/>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row>
    <row r="20" spans="1:109" x14ac:dyDescent="0.25">
      <c r="A20" s="152"/>
      <c r="B20" s="160"/>
      <c r="C20" s="160"/>
      <c r="D20" s="188"/>
      <c r="E20" s="160"/>
      <c r="F20" s="287"/>
      <c r="G20" s="165"/>
      <c r="H20" s="162"/>
      <c r="I20" s="165"/>
      <c r="J20" s="106"/>
      <c r="K20" s="117"/>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row>
    <row r="21" spans="1:109" x14ac:dyDescent="0.25">
      <c r="A21" s="160"/>
      <c r="B21" s="160"/>
      <c r="C21" s="160"/>
      <c r="D21" s="188"/>
      <c r="E21" s="160"/>
      <c r="F21" s="287"/>
      <c r="G21" s="165"/>
      <c r="H21" s="165"/>
      <c r="I21" s="165"/>
      <c r="J21" s="106"/>
      <c r="K21" s="117"/>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row>
    <row r="22" spans="1:109" x14ac:dyDescent="0.25">
      <c r="A22" s="160"/>
      <c r="B22" s="160"/>
      <c r="C22" s="160"/>
      <c r="D22" s="188"/>
      <c r="E22" s="160"/>
      <c r="F22" s="287"/>
      <c r="G22" s="165"/>
      <c r="H22" s="165"/>
      <c r="I22" s="165"/>
      <c r="J22" s="106"/>
      <c r="K22" s="117"/>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row>
    <row r="23" spans="1:109" x14ac:dyDescent="0.25">
      <c r="A23" s="160"/>
      <c r="B23" s="160"/>
      <c r="C23" s="160"/>
      <c r="D23" s="188"/>
      <c r="E23" s="160"/>
      <c r="F23" s="287"/>
      <c r="G23" s="165"/>
      <c r="H23" s="165"/>
      <c r="I23" s="165"/>
      <c r="J23" s="106"/>
      <c r="K23" s="117"/>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row>
    <row r="24" spans="1:109" x14ac:dyDescent="0.25">
      <c r="A24" s="160"/>
      <c r="B24" s="160"/>
      <c r="C24" s="160"/>
      <c r="D24" s="188"/>
      <c r="E24" s="160"/>
      <c r="F24" s="287"/>
      <c r="G24" s="167"/>
      <c r="H24" s="167"/>
      <c r="I24" s="167"/>
      <c r="J24" s="106"/>
      <c r="K24" s="117"/>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row>
    <row r="25" spans="1:109" x14ac:dyDescent="0.25">
      <c r="A25" s="160"/>
      <c r="B25" s="160"/>
      <c r="C25" s="160"/>
      <c r="D25" s="188"/>
      <c r="E25" s="160"/>
      <c r="F25" s="287"/>
      <c r="G25" s="167"/>
      <c r="H25" s="167"/>
      <c r="I25" s="167"/>
      <c r="J25" s="106"/>
      <c r="K25" s="117"/>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row>
    <row r="26" spans="1:109" x14ac:dyDescent="0.25">
      <c r="A26" s="160"/>
      <c r="B26" s="160"/>
      <c r="C26" s="160"/>
      <c r="D26" s="188"/>
      <c r="E26" s="160"/>
      <c r="F26" s="287"/>
      <c r="G26" s="167"/>
      <c r="H26" s="167"/>
      <c r="I26" s="167"/>
      <c r="J26" s="106"/>
      <c r="K26" s="117"/>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row>
    <row r="27" spans="1:109" x14ac:dyDescent="0.25">
      <c r="A27" s="160"/>
      <c r="B27" s="160"/>
      <c r="C27" s="160"/>
      <c r="D27" s="188"/>
      <c r="E27" s="160"/>
      <c r="F27" s="287"/>
      <c r="G27" s="167"/>
      <c r="H27" s="167"/>
      <c r="I27" s="167"/>
      <c r="J27" s="106"/>
      <c r="K27" s="117"/>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row>
    <row r="28" spans="1:109" x14ac:dyDescent="0.25">
      <c r="A28" s="160"/>
      <c r="B28" s="160"/>
      <c r="C28" s="160"/>
      <c r="D28" s="188"/>
      <c r="E28" s="160"/>
      <c r="F28" s="287"/>
      <c r="G28" s="167"/>
      <c r="H28" s="167"/>
      <c r="I28" s="167"/>
      <c r="J28" s="106"/>
      <c r="K28" s="117"/>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row>
    <row r="29" spans="1:109" x14ac:dyDescent="0.25">
      <c r="A29" s="160"/>
      <c r="B29" s="160"/>
      <c r="C29" s="160"/>
      <c r="D29" s="188"/>
      <c r="E29" s="160"/>
      <c r="F29" s="287"/>
      <c r="G29" s="167"/>
      <c r="H29" s="167"/>
      <c r="I29" s="167"/>
      <c r="J29" s="106"/>
      <c r="K29" s="117"/>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row>
    <row r="30" spans="1:109" x14ac:dyDescent="0.25">
      <c r="A30" s="160"/>
      <c r="B30" s="160"/>
      <c r="C30" s="160"/>
      <c r="D30" s="188"/>
      <c r="E30" s="160"/>
      <c r="F30" s="287"/>
      <c r="G30" s="167"/>
      <c r="H30" s="167"/>
      <c r="I30" s="167"/>
      <c r="J30" s="106"/>
      <c r="K30" s="117"/>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row>
    <row r="31" spans="1:109" x14ac:dyDescent="0.25">
      <c r="A31" s="160"/>
      <c r="B31" s="160"/>
      <c r="C31" s="160"/>
      <c r="D31" s="188"/>
      <c r="E31" s="160"/>
      <c r="F31" s="287"/>
      <c r="G31" s="167"/>
      <c r="H31" s="167"/>
      <c r="I31" s="167"/>
      <c r="J31" s="106"/>
      <c r="K31" s="117"/>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row>
    <row r="32" spans="1:109" x14ac:dyDescent="0.25">
      <c r="A32" s="160"/>
      <c r="B32" s="160"/>
      <c r="C32" s="160"/>
      <c r="D32" s="188"/>
      <c r="E32" s="160"/>
      <c r="F32" s="287"/>
      <c r="G32" s="167"/>
      <c r="H32" s="167"/>
      <c r="I32" s="167"/>
      <c r="J32" s="106"/>
      <c r="K32" s="117"/>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row>
    <row r="33" spans="1:109" x14ac:dyDescent="0.25">
      <c r="A33" s="160"/>
      <c r="B33" s="160"/>
      <c r="C33" s="160"/>
      <c r="D33" s="188"/>
      <c r="E33" s="160"/>
      <c r="F33" s="287"/>
      <c r="G33" s="167"/>
      <c r="H33" s="167"/>
      <c r="I33" s="167"/>
      <c r="J33" s="106"/>
      <c r="K33" s="117"/>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row>
    <row r="34" spans="1:109" x14ac:dyDescent="0.25">
      <c r="A34" s="160"/>
      <c r="B34" s="160"/>
      <c r="C34" s="160"/>
      <c r="D34" s="188"/>
      <c r="E34" s="160"/>
      <c r="F34" s="287"/>
      <c r="G34" s="167"/>
      <c r="H34" s="167"/>
      <c r="I34" s="167"/>
      <c r="J34" s="106"/>
      <c r="K34" s="117"/>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row>
    <row r="35" spans="1:109" x14ac:dyDescent="0.25">
      <c r="A35" s="160"/>
      <c r="B35" s="160"/>
      <c r="C35" s="160"/>
      <c r="D35" s="188"/>
      <c r="E35" s="160"/>
      <c r="F35" s="287"/>
      <c r="G35" s="167"/>
      <c r="H35" s="167"/>
      <c r="I35" s="167"/>
      <c r="J35" s="106"/>
      <c r="K35" s="117"/>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109" x14ac:dyDescent="0.25">
      <c r="A36" s="160"/>
      <c r="B36" s="160"/>
      <c r="C36" s="160"/>
      <c r="D36" s="188"/>
      <c r="E36" s="188"/>
      <c r="F36" s="287"/>
      <c r="G36" s="189"/>
      <c r="H36" s="189"/>
      <c r="I36" s="189"/>
      <c r="J36" s="190"/>
      <c r="K36" s="191"/>
      <c r="L36" s="160"/>
      <c r="M36" s="160"/>
      <c r="N36" s="160"/>
      <c r="O36" s="160"/>
      <c r="P36" s="160"/>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row>
    <row r="37" spans="1:109" x14ac:dyDescent="0.25">
      <c r="A37" s="106"/>
      <c r="B37" s="106"/>
      <c r="C37" s="106"/>
      <c r="D37" s="171"/>
      <c r="E37" s="171"/>
      <c r="F37" s="172"/>
      <c r="G37" s="167"/>
      <c r="H37" s="167"/>
      <c r="I37" s="167"/>
      <c r="J37" s="127"/>
      <c r="K37" s="192"/>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row>
    <row r="38" spans="1:109" x14ac:dyDescent="0.25">
      <c r="A38" s="106"/>
      <c r="B38" s="106"/>
      <c r="C38" s="106"/>
      <c r="D38" s="171"/>
      <c r="E38" s="171"/>
      <c r="F38" s="172"/>
      <c r="G38" s="167"/>
      <c r="H38" s="167"/>
      <c r="I38" s="167"/>
      <c r="J38" s="127"/>
      <c r="K38" s="192"/>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row>
    <row r="39" spans="1:109" x14ac:dyDescent="0.25">
      <c r="A39" s="106"/>
      <c r="B39" s="106"/>
      <c r="C39" s="106"/>
      <c r="D39" s="171"/>
      <c r="E39" s="171"/>
      <c r="F39" s="172"/>
      <c r="G39" s="167"/>
      <c r="H39" s="167"/>
      <c r="I39" s="167"/>
      <c r="J39" s="127"/>
      <c r="K39" s="192"/>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row>
    <row r="40" spans="1:109" x14ac:dyDescent="0.25">
      <c r="A40" s="106"/>
      <c r="B40" s="106"/>
      <c r="C40" s="106"/>
      <c r="D40" s="171"/>
      <c r="E40" s="171"/>
      <c r="F40" s="172"/>
      <c r="G40" s="167"/>
      <c r="H40" s="167"/>
      <c r="I40" s="167"/>
      <c r="J40" s="127"/>
      <c r="K40" s="192"/>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row>
    <row r="41" spans="1:109" x14ac:dyDescent="0.25">
      <c r="A41" s="106"/>
      <c r="B41" s="106"/>
      <c r="C41" s="106"/>
      <c r="D41" s="171"/>
      <c r="E41" s="171"/>
      <c r="F41" s="172"/>
      <c r="G41" s="167"/>
      <c r="H41" s="167"/>
      <c r="I41" s="167"/>
      <c r="J41" s="127"/>
      <c r="K41" s="192"/>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row>
    <row r="42" spans="1:109" x14ac:dyDescent="0.25">
      <c r="A42" s="106"/>
      <c r="B42" s="106"/>
      <c r="C42" s="106"/>
      <c r="D42" s="171"/>
      <c r="E42" s="171"/>
      <c r="F42" s="172"/>
      <c r="G42" s="167"/>
      <c r="H42" s="167"/>
      <c r="I42" s="167"/>
      <c r="J42" s="127"/>
      <c r="K42" s="192"/>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row>
    <row r="43" spans="1:109" x14ac:dyDescent="0.25">
      <c r="A43" s="106"/>
      <c r="B43" s="106"/>
      <c r="C43" s="106"/>
      <c r="D43" s="171"/>
      <c r="E43" s="171"/>
      <c r="F43" s="172"/>
      <c r="G43" s="167"/>
      <c r="H43" s="167"/>
      <c r="I43" s="167"/>
      <c r="J43" s="127"/>
      <c r="K43" s="192"/>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row>
    <row r="44" spans="1:109" x14ac:dyDescent="0.25">
      <c r="A44" s="106"/>
      <c r="B44" s="106"/>
      <c r="C44" s="106"/>
      <c r="D44" s="171"/>
      <c r="E44" s="171"/>
      <c r="F44" s="172"/>
      <c r="G44" s="167"/>
      <c r="H44" s="167"/>
      <c r="I44" s="167"/>
      <c r="J44" s="127"/>
      <c r="K44" s="192"/>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row>
    <row r="45" spans="1:109" x14ac:dyDescent="0.25">
      <c r="A45" s="106"/>
      <c r="B45" s="106"/>
      <c r="C45" s="106"/>
      <c r="D45" s="171"/>
      <c r="E45" s="171"/>
      <c r="F45" s="172"/>
      <c r="G45" s="167"/>
      <c r="H45" s="167"/>
      <c r="I45" s="167"/>
      <c r="J45" s="127"/>
      <c r="K45" s="192"/>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row>
    <row r="46" spans="1:109" x14ac:dyDescent="0.25">
      <c r="A46" s="106"/>
      <c r="B46" s="106"/>
      <c r="C46" s="106"/>
      <c r="D46" s="171"/>
      <c r="E46" s="171"/>
      <c r="F46" s="172"/>
      <c r="G46" s="167"/>
      <c r="H46" s="167"/>
      <c r="I46" s="167"/>
      <c r="J46" s="127"/>
      <c r="K46" s="192"/>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row>
    <row r="47" spans="1:109" x14ac:dyDescent="0.25">
      <c r="A47" s="106"/>
      <c r="B47" s="106"/>
      <c r="C47" s="106"/>
      <c r="D47" s="171"/>
      <c r="E47" s="171"/>
      <c r="F47" s="172"/>
      <c r="G47" s="167"/>
      <c r="H47" s="167"/>
      <c r="I47" s="167"/>
      <c r="J47" s="127"/>
      <c r="K47" s="192"/>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row>
    <row r="48" spans="1:109" x14ac:dyDescent="0.25">
      <c r="A48" s="106"/>
      <c r="B48" s="106"/>
      <c r="C48" s="106"/>
      <c r="D48" s="171"/>
      <c r="E48" s="171"/>
      <c r="F48" s="172"/>
      <c r="G48" s="167"/>
      <c r="H48" s="167"/>
      <c r="I48" s="167"/>
      <c r="J48" s="127"/>
      <c r="K48" s="192"/>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row>
    <row r="49" spans="1:64" x14ac:dyDescent="0.25">
      <c r="A49" s="106"/>
      <c r="B49" s="106"/>
      <c r="C49" s="106"/>
      <c r="D49" s="171"/>
      <c r="E49" s="171"/>
      <c r="F49" s="172"/>
      <c r="G49" s="167"/>
      <c r="H49" s="167"/>
      <c r="I49" s="167"/>
      <c r="J49" s="127"/>
      <c r="K49" s="192"/>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row>
    <row r="50" spans="1:64" x14ac:dyDescent="0.25">
      <c r="A50" s="106"/>
      <c r="B50" s="106"/>
      <c r="C50" s="106"/>
      <c r="D50" s="171"/>
      <c r="E50" s="171"/>
      <c r="F50" s="172"/>
      <c r="G50" s="167"/>
      <c r="H50" s="167"/>
      <c r="I50" s="167"/>
      <c r="J50" s="127"/>
      <c r="K50" s="192"/>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row>
    <row r="51" spans="1:64" x14ac:dyDescent="0.25">
      <c r="A51" s="106"/>
      <c r="B51" s="106"/>
      <c r="C51" s="106"/>
      <c r="D51" s="171"/>
      <c r="E51" s="171"/>
      <c r="F51" s="172"/>
      <c r="G51" s="167"/>
      <c r="H51" s="167"/>
      <c r="I51" s="167"/>
      <c r="J51" s="127"/>
      <c r="K51" s="192"/>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row>
    <row r="52" spans="1:64" x14ac:dyDescent="0.25">
      <c r="A52" s="106"/>
      <c r="B52" s="106"/>
      <c r="C52" s="106"/>
      <c r="D52" s="171"/>
      <c r="E52" s="171"/>
      <c r="F52" s="172"/>
      <c r="G52" s="167"/>
      <c r="H52" s="167"/>
      <c r="I52" s="167"/>
      <c r="J52" s="127"/>
      <c r="K52" s="192"/>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row>
    <row r="53" spans="1:64" x14ac:dyDescent="0.25">
      <c r="A53" s="106"/>
      <c r="B53" s="106"/>
      <c r="C53" s="106"/>
      <c r="D53" s="171"/>
      <c r="E53" s="171"/>
      <c r="F53" s="172"/>
      <c r="G53" s="167"/>
      <c r="H53" s="167"/>
      <c r="I53" s="167"/>
      <c r="J53" s="127"/>
      <c r="K53" s="192"/>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row>
    <row r="54" spans="1:64" x14ac:dyDescent="0.25">
      <c r="A54" s="106"/>
      <c r="B54" s="106"/>
      <c r="C54" s="106"/>
      <c r="D54" s="171"/>
      <c r="E54" s="171"/>
      <c r="F54" s="172"/>
      <c r="G54" s="167"/>
      <c r="H54" s="167"/>
      <c r="I54" s="167"/>
      <c r="J54" s="127"/>
      <c r="K54" s="192"/>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row>
    <row r="55" spans="1:64" x14ac:dyDescent="0.25">
      <c r="A55" s="106"/>
      <c r="B55" s="106"/>
      <c r="C55" s="106"/>
      <c r="D55" s="171"/>
      <c r="E55" s="171"/>
      <c r="F55" s="172"/>
      <c r="G55" s="167"/>
      <c r="H55" s="167"/>
      <c r="I55" s="167"/>
      <c r="J55" s="127"/>
      <c r="K55" s="192"/>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row>
    <row r="56" spans="1:64" x14ac:dyDescent="0.25">
      <c r="A56" s="106"/>
      <c r="B56" s="106"/>
      <c r="C56" s="106"/>
      <c r="D56" s="171"/>
      <c r="E56" s="171"/>
      <c r="F56" s="172"/>
      <c r="G56" s="167"/>
      <c r="H56" s="167"/>
      <c r="I56" s="167"/>
      <c r="J56" s="127"/>
      <c r="K56" s="192"/>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row>
    <row r="57" spans="1:64" x14ac:dyDescent="0.25">
      <c r="A57" s="106"/>
      <c r="B57" s="106"/>
      <c r="C57" s="106"/>
      <c r="D57" s="171"/>
      <c r="E57" s="171"/>
      <c r="F57" s="172"/>
      <c r="G57" s="167"/>
      <c r="H57" s="167"/>
      <c r="I57" s="167"/>
      <c r="J57" s="127"/>
      <c r="K57" s="192"/>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row>
    <row r="58" spans="1:64" x14ac:dyDescent="0.25">
      <c r="A58" s="106"/>
      <c r="B58" s="106"/>
      <c r="C58" s="106"/>
      <c r="D58" s="171"/>
      <c r="E58" s="171"/>
      <c r="F58" s="172"/>
      <c r="G58" s="167"/>
      <c r="H58" s="167"/>
      <c r="I58" s="167"/>
      <c r="J58" s="127"/>
      <c r="K58" s="192"/>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row>
    <row r="59" spans="1:64" x14ac:dyDescent="0.25">
      <c r="A59" s="106"/>
      <c r="B59" s="106"/>
      <c r="C59" s="106"/>
      <c r="D59" s="171"/>
      <c r="E59" s="171"/>
      <c r="F59" s="172"/>
      <c r="G59" s="167"/>
      <c r="H59" s="167"/>
      <c r="I59" s="167"/>
      <c r="J59" s="127"/>
      <c r="K59" s="192"/>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row>
    <row r="60" spans="1:64" x14ac:dyDescent="0.25">
      <c r="A60" s="106"/>
      <c r="B60" s="106"/>
      <c r="C60" s="106"/>
      <c r="D60" s="171"/>
      <c r="E60" s="171"/>
      <c r="F60" s="172"/>
      <c r="G60" s="167"/>
      <c r="H60" s="167"/>
      <c r="I60" s="167"/>
      <c r="J60" s="127"/>
      <c r="K60" s="192"/>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row>
    <row r="61" spans="1:64" x14ac:dyDescent="0.25">
      <c r="A61" s="106"/>
      <c r="B61" s="106"/>
      <c r="C61" s="106"/>
      <c r="D61" s="171"/>
      <c r="E61" s="171"/>
      <c r="F61" s="172"/>
      <c r="G61" s="167"/>
      <c r="H61" s="167"/>
      <c r="I61" s="167"/>
      <c r="J61" s="127"/>
      <c r="K61" s="192"/>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row>
    <row r="62" spans="1:64" x14ac:dyDescent="0.25">
      <c r="A62" s="106"/>
      <c r="B62" s="106"/>
      <c r="C62" s="106"/>
      <c r="D62" s="171"/>
      <c r="E62" s="171"/>
      <c r="F62" s="172"/>
      <c r="G62" s="167"/>
      <c r="H62" s="167"/>
      <c r="I62" s="167"/>
      <c r="J62" s="127"/>
      <c r="K62" s="192"/>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row>
    <row r="63" spans="1:64" x14ac:dyDescent="0.25">
      <c r="A63" s="106"/>
      <c r="B63" s="106"/>
      <c r="C63" s="106"/>
      <c r="D63" s="171"/>
      <c r="E63" s="171"/>
      <c r="F63" s="172"/>
      <c r="G63" s="167"/>
      <c r="H63" s="167"/>
      <c r="I63" s="167"/>
      <c r="J63" s="127"/>
      <c r="K63" s="192"/>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row>
    <row r="64" spans="1:64" x14ac:dyDescent="0.25">
      <c r="A64" s="106"/>
      <c r="B64" s="106"/>
      <c r="C64" s="106"/>
      <c r="D64" s="171"/>
      <c r="E64" s="171"/>
      <c r="F64" s="172"/>
      <c r="G64" s="167"/>
      <c r="H64" s="167"/>
      <c r="I64" s="167"/>
      <c r="J64" s="127"/>
      <c r="K64" s="192"/>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row>
    <row r="65" spans="1:64" x14ac:dyDescent="0.25">
      <c r="A65" s="106"/>
      <c r="B65" s="106"/>
      <c r="C65" s="106"/>
      <c r="D65" s="171"/>
      <c r="E65" s="171"/>
      <c r="F65" s="172"/>
      <c r="G65" s="167"/>
      <c r="H65" s="167"/>
      <c r="I65" s="167"/>
      <c r="J65" s="127"/>
      <c r="K65" s="192"/>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row>
    <row r="66" spans="1:64" x14ac:dyDescent="0.25">
      <c r="A66" s="106"/>
      <c r="B66" s="106"/>
      <c r="C66" s="106"/>
      <c r="D66" s="171"/>
      <c r="E66" s="171"/>
      <c r="F66" s="172"/>
      <c r="G66" s="167"/>
      <c r="H66" s="167"/>
      <c r="I66" s="167"/>
      <c r="J66" s="127"/>
      <c r="K66" s="192"/>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row>
    <row r="67" spans="1:64" x14ac:dyDescent="0.25">
      <c r="A67" s="106"/>
      <c r="B67" s="106"/>
      <c r="C67" s="106"/>
      <c r="D67" s="171"/>
      <c r="E67" s="171"/>
      <c r="F67" s="172"/>
      <c r="G67" s="167"/>
      <c r="H67" s="167"/>
      <c r="I67" s="167"/>
      <c r="J67" s="127"/>
      <c r="K67" s="192"/>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row>
    <row r="68" spans="1:64" x14ac:dyDescent="0.25">
      <c r="A68" s="106"/>
      <c r="B68" s="106"/>
      <c r="C68" s="106"/>
      <c r="D68" s="171"/>
      <c r="E68" s="171"/>
      <c r="F68" s="172"/>
      <c r="G68" s="167"/>
      <c r="H68" s="167"/>
      <c r="I68" s="167"/>
      <c r="J68" s="127"/>
      <c r="K68" s="192"/>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row>
    <row r="69" spans="1:64" x14ac:dyDescent="0.25">
      <c r="A69" s="106"/>
      <c r="B69" s="106"/>
      <c r="C69" s="106"/>
      <c r="D69" s="171"/>
      <c r="E69" s="171"/>
      <c r="F69" s="172"/>
      <c r="G69" s="167"/>
      <c r="H69" s="167"/>
      <c r="I69" s="167"/>
      <c r="J69" s="127"/>
      <c r="K69" s="192"/>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row>
    <row r="70" spans="1:64" x14ac:dyDescent="0.25">
      <c r="A70" s="106"/>
      <c r="B70" s="106"/>
      <c r="C70" s="106"/>
      <c r="D70" s="171"/>
      <c r="E70" s="171"/>
      <c r="F70" s="172"/>
      <c r="G70" s="167"/>
      <c r="H70" s="167"/>
      <c r="I70" s="167"/>
      <c r="J70" s="127"/>
      <c r="K70" s="192"/>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row>
    <row r="71" spans="1:64" x14ac:dyDescent="0.25">
      <c r="A71" s="106"/>
      <c r="B71" s="106"/>
      <c r="C71" s="106"/>
      <c r="D71" s="171"/>
      <c r="E71" s="171"/>
      <c r="F71" s="172"/>
      <c r="G71" s="167"/>
      <c r="H71" s="167"/>
      <c r="I71" s="167"/>
      <c r="J71" s="127"/>
      <c r="K71" s="192"/>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row>
    <row r="72" spans="1:64" x14ac:dyDescent="0.25">
      <c r="A72" s="106"/>
      <c r="B72" s="106"/>
      <c r="C72" s="106"/>
      <c r="D72" s="171"/>
      <c r="E72" s="171"/>
      <c r="F72" s="172"/>
      <c r="G72" s="167"/>
      <c r="H72" s="167"/>
      <c r="I72" s="167"/>
      <c r="J72" s="127"/>
      <c r="K72" s="192"/>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row>
    <row r="73" spans="1:64" x14ac:dyDescent="0.25">
      <c r="A73" s="106"/>
      <c r="B73" s="106"/>
      <c r="C73" s="106"/>
      <c r="D73" s="171"/>
      <c r="E73" s="171"/>
      <c r="F73" s="172"/>
      <c r="G73" s="167"/>
      <c r="H73" s="167"/>
      <c r="I73" s="167"/>
      <c r="J73" s="127"/>
      <c r="K73" s="192"/>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row>
    <row r="74" spans="1:64" x14ac:dyDescent="0.25">
      <c r="A74" s="106"/>
      <c r="B74" s="106"/>
      <c r="C74" s="106"/>
      <c r="D74" s="171"/>
      <c r="E74" s="171"/>
      <c r="F74" s="172"/>
      <c r="G74" s="167"/>
      <c r="H74" s="167"/>
      <c r="I74" s="167"/>
      <c r="J74" s="127"/>
      <c r="K74" s="192"/>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row>
    <row r="75" spans="1:64" x14ac:dyDescent="0.25">
      <c r="A75" s="106"/>
      <c r="B75" s="106"/>
      <c r="C75" s="106"/>
      <c r="D75" s="171"/>
      <c r="E75" s="171"/>
      <c r="F75" s="172"/>
      <c r="G75" s="167"/>
      <c r="H75" s="167"/>
      <c r="I75" s="167"/>
      <c r="J75" s="127"/>
      <c r="K75" s="192"/>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row>
    <row r="76" spans="1:64" x14ac:dyDescent="0.25">
      <c r="A76" s="106"/>
      <c r="B76" s="106"/>
      <c r="C76" s="106"/>
      <c r="D76" s="171"/>
      <c r="E76" s="171"/>
      <c r="F76" s="172"/>
      <c r="G76" s="167"/>
      <c r="H76" s="167"/>
      <c r="I76" s="167"/>
      <c r="J76" s="127"/>
      <c r="K76" s="192"/>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row>
    <row r="77" spans="1:64" x14ac:dyDescent="0.25">
      <c r="A77" s="106"/>
      <c r="B77" s="106"/>
      <c r="C77" s="106"/>
      <c r="D77" s="171"/>
      <c r="E77" s="171"/>
      <c r="F77" s="172"/>
      <c r="G77" s="167"/>
      <c r="H77" s="167"/>
      <c r="I77" s="167"/>
      <c r="J77" s="127"/>
      <c r="K77" s="192"/>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row>
    <row r="78" spans="1:64" x14ac:dyDescent="0.25">
      <c r="A78" s="106"/>
      <c r="B78" s="106"/>
      <c r="C78" s="106"/>
      <c r="D78" s="171"/>
      <c r="E78" s="171"/>
      <c r="F78" s="172"/>
      <c r="G78" s="167"/>
      <c r="H78" s="167"/>
      <c r="I78" s="167"/>
      <c r="J78" s="127"/>
      <c r="K78" s="192"/>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row>
    <row r="79" spans="1:64" x14ac:dyDescent="0.25">
      <c r="A79" s="106"/>
      <c r="B79" s="106"/>
      <c r="C79" s="106"/>
      <c r="D79" s="171"/>
      <c r="E79" s="171"/>
      <c r="F79" s="172"/>
      <c r="G79" s="167"/>
      <c r="H79" s="167"/>
      <c r="I79" s="167"/>
      <c r="J79" s="127"/>
      <c r="K79" s="192"/>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row>
    <row r="80" spans="1:64" x14ac:dyDescent="0.25">
      <c r="A80" s="106"/>
      <c r="B80" s="106"/>
      <c r="C80" s="106"/>
      <c r="D80" s="171"/>
      <c r="E80" s="171"/>
      <c r="F80" s="172"/>
      <c r="G80" s="167"/>
      <c r="H80" s="167"/>
      <c r="I80" s="167"/>
      <c r="J80" s="127"/>
      <c r="K80" s="192"/>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row>
    <row r="81" spans="1:64" x14ac:dyDescent="0.25">
      <c r="A81" s="106"/>
      <c r="B81" s="106"/>
      <c r="C81" s="106"/>
      <c r="D81" s="171"/>
      <c r="E81" s="171"/>
      <c r="F81" s="172"/>
      <c r="G81" s="167"/>
      <c r="H81" s="167"/>
      <c r="I81" s="167"/>
      <c r="J81" s="127"/>
      <c r="K81" s="192"/>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row>
    <row r="82" spans="1:64" x14ac:dyDescent="0.25">
      <c r="A82" s="106"/>
      <c r="B82" s="106"/>
      <c r="C82" s="106"/>
      <c r="D82" s="171"/>
      <c r="E82" s="171"/>
      <c r="F82" s="172"/>
      <c r="G82" s="167"/>
      <c r="H82" s="167"/>
      <c r="I82" s="167"/>
      <c r="J82" s="127"/>
      <c r="K82" s="192"/>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row>
    <row r="83" spans="1:64" x14ac:dyDescent="0.25">
      <c r="A83" s="106"/>
      <c r="B83" s="106"/>
      <c r="C83" s="106"/>
      <c r="D83" s="171"/>
      <c r="E83" s="171"/>
      <c r="F83" s="172"/>
      <c r="G83" s="167"/>
      <c r="H83" s="167"/>
      <c r="I83" s="167"/>
      <c r="J83" s="127"/>
      <c r="K83" s="192"/>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row>
    <row r="84" spans="1:64" x14ac:dyDescent="0.25">
      <c r="A84" s="106"/>
      <c r="B84" s="106"/>
      <c r="C84" s="106"/>
      <c r="D84" s="171"/>
      <c r="E84" s="171"/>
      <c r="F84" s="172"/>
      <c r="G84" s="167"/>
      <c r="H84" s="167"/>
      <c r="I84" s="167"/>
      <c r="J84" s="127"/>
      <c r="K84" s="192"/>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row>
    <row r="85" spans="1:64" x14ac:dyDescent="0.25">
      <c r="A85" s="106"/>
      <c r="B85" s="106"/>
      <c r="C85" s="106"/>
      <c r="D85" s="171"/>
      <c r="E85" s="171"/>
      <c r="F85" s="172"/>
      <c r="G85" s="167"/>
      <c r="H85" s="167"/>
      <c r="I85" s="167"/>
      <c r="J85" s="127"/>
      <c r="K85" s="192"/>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row>
    <row r="86" spans="1:64" x14ac:dyDescent="0.25">
      <c r="A86" s="106"/>
      <c r="B86" s="106"/>
      <c r="C86" s="106"/>
      <c r="D86" s="171"/>
      <c r="E86" s="171"/>
      <c r="F86" s="172"/>
      <c r="G86" s="167"/>
      <c r="H86" s="167"/>
      <c r="I86" s="167"/>
      <c r="J86" s="127"/>
      <c r="K86" s="192"/>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row>
    <row r="87" spans="1:64" x14ac:dyDescent="0.25">
      <c r="A87" s="106"/>
      <c r="B87" s="106"/>
      <c r="C87" s="106"/>
      <c r="D87" s="171"/>
      <c r="E87" s="171"/>
      <c r="F87" s="172"/>
      <c r="G87" s="167"/>
      <c r="H87" s="167"/>
      <c r="I87" s="167"/>
      <c r="J87" s="127"/>
      <c r="K87" s="192"/>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row>
    <row r="88" spans="1:64" x14ac:dyDescent="0.25">
      <c r="A88" s="106"/>
      <c r="B88" s="106"/>
      <c r="C88" s="106"/>
      <c r="D88" s="171"/>
      <c r="E88" s="171"/>
      <c r="F88" s="172"/>
      <c r="G88" s="167"/>
      <c r="H88" s="167"/>
      <c r="I88" s="167"/>
      <c r="J88" s="127"/>
      <c r="K88" s="192"/>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row>
    <row r="89" spans="1:64" x14ac:dyDescent="0.25">
      <c r="A89" s="106"/>
      <c r="B89" s="106"/>
      <c r="C89" s="106"/>
      <c r="D89" s="171"/>
      <c r="E89" s="171"/>
      <c r="F89" s="172"/>
      <c r="G89" s="167"/>
      <c r="H89" s="167"/>
      <c r="I89" s="167"/>
      <c r="J89" s="127"/>
      <c r="K89" s="192"/>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row>
    <row r="90" spans="1:64" x14ac:dyDescent="0.25">
      <c r="A90" s="106"/>
      <c r="B90" s="106"/>
      <c r="C90" s="106"/>
      <c r="D90" s="171"/>
      <c r="E90" s="171"/>
      <c r="F90" s="172"/>
      <c r="G90" s="167"/>
      <c r="H90" s="167"/>
      <c r="I90" s="167"/>
      <c r="J90" s="127"/>
      <c r="K90" s="192"/>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row>
    <row r="91" spans="1:64" x14ac:dyDescent="0.25">
      <c r="A91" s="106"/>
      <c r="B91" s="106"/>
      <c r="C91" s="106"/>
      <c r="D91" s="171"/>
      <c r="E91" s="171"/>
      <c r="F91" s="172"/>
      <c r="G91" s="167"/>
      <c r="H91" s="167"/>
      <c r="I91" s="167"/>
      <c r="J91" s="127"/>
      <c r="K91" s="192"/>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row>
    <row r="92" spans="1:64" x14ac:dyDescent="0.25">
      <c r="A92" s="106"/>
      <c r="B92" s="106"/>
      <c r="C92" s="106"/>
      <c r="D92" s="171"/>
      <c r="E92" s="171"/>
      <c r="F92" s="172"/>
      <c r="G92" s="167"/>
      <c r="H92" s="167"/>
      <c r="I92" s="167"/>
      <c r="J92" s="127"/>
      <c r="K92" s="192"/>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row>
    <row r="93" spans="1:64" x14ac:dyDescent="0.25">
      <c r="A93" s="106"/>
      <c r="B93" s="106"/>
      <c r="C93" s="106"/>
      <c r="D93" s="171"/>
      <c r="E93" s="171"/>
      <c r="F93" s="172"/>
      <c r="G93" s="167"/>
      <c r="H93" s="167"/>
      <c r="I93" s="167"/>
      <c r="J93" s="127"/>
      <c r="K93" s="192"/>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row>
    <row r="94" spans="1:64" x14ac:dyDescent="0.25">
      <c r="A94" s="106"/>
      <c r="B94" s="106"/>
      <c r="C94" s="106"/>
      <c r="D94" s="171"/>
      <c r="E94" s="171"/>
      <c r="F94" s="172"/>
      <c r="G94" s="167"/>
      <c r="H94" s="167"/>
      <c r="I94" s="167"/>
      <c r="J94" s="127"/>
      <c r="K94" s="192"/>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row>
    <row r="95" spans="1:64" x14ac:dyDescent="0.25">
      <c r="A95" s="106"/>
      <c r="B95" s="106"/>
      <c r="C95" s="106"/>
      <c r="D95" s="171"/>
      <c r="E95" s="171"/>
      <c r="F95" s="172"/>
      <c r="G95" s="167"/>
      <c r="H95" s="167"/>
      <c r="I95" s="167"/>
      <c r="J95" s="127"/>
      <c r="K95" s="192"/>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row>
    <row r="96" spans="1:64" x14ac:dyDescent="0.25">
      <c r="A96" s="106"/>
      <c r="B96" s="106"/>
      <c r="C96" s="106"/>
      <c r="D96" s="171"/>
      <c r="E96" s="171"/>
      <c r="F96" s="172"/>
      <c r="G96" s="167"/>
      <c r="H96" s="167"/>
      <c r="I96" s="167"/>
      <c r="J96" s="127"/>
      <c r="K96" s="192"/>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row>
    <row r="97" spans="1:64" x14ac:dyDescent="0.25">
      <c r="A97" s="106"/>
      <c r="B97" s="106"/>
      <c r="C97" s="106"/>
      <c r="D97" s="171"/>
      <c r="E97" s="171"/>
      <c r="F97" s="172"/>
      <c r="G97" s="167"/>
      <c r="H97" s="167"/>
      <c r="I97" s="167"/>
      <c r="J97" s="127"/>
      <c r="K97" s="192"/>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row>
    <row r="98" spans="1:64" x14ac:dyDescent="0.25">
      <c r="A98" s="106"/>
      <c r="B98" s="106"/>
      <c r="C98" s="106"/>
      <c r="D98" s="171"/>
      <c r="E98" s="171"/>
      <c r="F98" s="172"/>
      <c r="G98" s="167"/>
      <c r="H98" s="167"/>
      <c r="I98" s="167"/>
      <c r="J98" s="127"/>
      <c r="K98" s="192"/>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row>
    <row r="99" spans="1:64" x14ac:dyDescent="0.25">
      <c r="A99" s="106"/>
      <c r="B99" s="106"/>
      <c r="C99" s="106"/>
      <c r="D99" s="171"/>
      <c r="E99" s="171"/>
      <c r="F99" s="172"/>
      <c r="G99" s="167"/>
      <c r="H99" s="167"/>
      <c r="I99" s="167"/>
      <c r="J99" s="127"/>
      <c r="K99" s="192"/>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row>
    <row r="100" spans="1:64" x14ac:dyDescent="0.25">
      <c r="A100" s="106"/>
      <c r="B100" s="106"/>
      <c r="C100" s="106"/>
      <c r="D100" s="171"/>
      <c r="E100" s="171"/>
      <c r="F100" s="172"/>
      <c r="G100" s="167"/>
      <c r="H100" s="167"/>
      <c r="I100" s="167"/>
      <c r="J100" s="127"/>
      <c r="K100" s="192"/>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row>
    <row r="101" spans="1:64" x14ac:dyDescent="0.25">
      <c r="A101" s="106"/>
      <c r="B101" s="106"/>
      <c r="C101" s="106"/>
      <c r="D101" s="171"/>
      <c r="E101" s="171"/>
      <c r="F101" s="172"/>
      <c r="G101" s="167"/>
      <c r="H101" s="167"/>
      <c r="I101" s="167"/>
      <c r="J101" s="127"/>
      <c r="K101" s="192"/>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row>
    <row r="102" spans="1:64" x14ac:dyDescent="0.25">
      <c r="A102" s="106"/>
      <c r="B102" s="106"/>
      <c r="C102" s="106"/>
      <c r="D102" s="171"/>
      <c r="E102" s="171"/>
      <c r="F102" s="172"/>
      <c r="G102" s="167"/>
      <c r="H102" s="167"/>
      <c r="I102" s="167"/>
      <c r="J102" s="127"/>
      <c r="K102" s="192"/>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row>
    <row r="103" spans="1:64" x14ac:dyDescent="0.25">
      <c r="A103" s="106"/>
      <c r="B103" s="106"/>
      <c r="C103" s="106"/>
      <c r="D103" s="171"/>
      <c r="E103" s="171"/>
      <c r="F103" s="172"/>
      <c r="G103" s="167"/>
      <c r="H103" s="167"/>
      <c r="I103" s="167"/>
      <c r="J103" s="127"/>
      <c r="K103" s="192"/>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row>
    <row r="104" spans="1:64" x14ac:dyDescent="0.25">
      <c r="A104" s="106"/>
      <c r="B104" s="106"/>
      <c r="C104" s="106"/>
      <c r="D104" s="171"/>
      <c r="E104" s="171"/>
      <c r="F104" s="172"/>
      <c r="G104" s="167"/>
      <c r="H104" s="167"/>
      <c r="I104" s="167"/>
      <c r="J104" s="127"/>
      <c r="K104" s="192"/>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row>
    <row r="105" spans="1:64" x14ac:dyDescent="0.25">
      <c r="A105" s="106"/>
      <c r="B105" s="106"/>
      <c r="C105" s="106"/>
      <c r="D105" s="171"/>
      <c r="E105" s="171"/>
      <c r="F105" s="172"/>
      <c r="G105" s="167"/>
      <c r="H105" s="167"/>
      <c r="I105" s="167"/>
      <c r="J105" s="127"/>
      <c r="K105" s="192"/>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row>
    <row r="106" spans="1:64" x14ac:dyDescent="0.25">
      <c r="A106" s="106"/>
      <c r="B106" s="106"/>
      <c r="C106" s="106"/>
      <c r="D106" s="171"/>
      <c r="E106" s="171"/>
      <c r="F106" s="172"/>
      <c r="G106" s="167"/>
      <c r="H106" s="167"/>
      <c r="I106" s="167"/>
      <c r="J106" s="127"/>
      <c r="K106" s="192"/>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row>
    <row r="107" spans="1:64" x14ac:dyDescent="0.25">
      <c r="A107" s="106"/>
      <c r="B107" s="106"/>
      <c r="C107" s="106"/>
      <c r="D107" s="171"/>
      <c r="E107" s="171"/>
      <c r="F107" s="172"/>
      <c r="G107" s="167"/>
      <c r="H107" s="167"/>
      <c r="I107" s="167"/>
      <c r="J107" s="127"/>
      <c r="K107" s="192"/>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row>
    <row r="108" spans="1:64" x14ac:dyDescent="0.25">
      <c r="A108" s="106"/>
      <c r="B108" s="106"/>
      <c r="C108" s="106"/>
      <c r="D108" s="171"/>
      <c r="E108" s="171"/>
      <c r="F108" s="172"/>
      <c r="G108" s="167"/>
      <c r="H108" s="167"/>
      <c r="I108" s="167"/>
      <c r="J108" s="127"/>
      <c r="K108" s="192"/>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row>
    <row r="109" spans="1:64" x14ac:dyDescent="0.25">
      <c r="A109" s="106"/>
      <c r="B109" s="106"/>
      <c r="C109" s="106"/>
      <c r="D109" s="171"/>
      <c r="E109" s="171"/>
      <c r="F109" s="172"/>
      <c r="G109" s="167"/>
      <c r="H109" s="167"/>
      <c r="I109" s="167"/>
      <c r="J109" s="127"/>
      <c r="K109" s="192"/>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row>
    <row r="110" spans="1:64" x14ac:dyDescent="0.25">
      <c r="A110" s="106"/>
      <c r="B110" s="106"/>
      <c r="C110" s="106"/>
      <c r="D110" s="171"/>
      <c r="E110" s="171"/>
      <c r="F110" s="172"/>
      <c r="G110" s="167"/>
      <c r="H110" s="167"/>
      <c r="I110" s="167"/>
      <c r="J110" s="127"/>
      <c r="K110" s="192"/>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row>
    <row r="111" spans="1:64" x14ac:dyDescent="0.25">
      <c r="A111" s="106"/>
      <c r="B111" s="106"/>
      <c r="C111" s="106"/>
      <c r="D111" s="171"/>
      <c r="E111" s="171"/>
      <c r="F111" s="172"/>
      <c r="G111" s="167"/>
      <c r="H111" s="167"/>
      <c r="I111" s="167"/>
      <c r="J111" s="127"/>
      <c r="K111" s="192"/>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row>
    <row r="112" spans="1:64" x14ac:dyDescent="0.25">
      <c r="A112" s="106"/>
      <c r="B112" s="106"/>
      <c r="C112" s="106"/>
      <c r="D112" s="171"/>
      <c r="E112" s="171"/>
      <c r="F112" s="172"/>
      <c r="G112" s="167"/>
      <c r="H112" s="167"/>
      <c r="I112" s="167"/>
      <c r="J112" s="127"/>
      <c r="K112" s="192"/>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row>
    <row r="113" spans="1:64" x14ac:dyDescent="0.25">
      <c r="A113" s="106"/>
      <c r="B113" s="106"/>
      <c r="C113" s="106"/>
      <c r="D113" s="171"/>
      <c r="E113" s="171"/>
      <c r="F113" s="172"/>
      <c r="G113" s="167"/>
      <c r="H113" s="167"/>
      <c r="I113" s="167"/>
      <c r="J113" s="127"/>
      <c r="K113" s="192"/>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row>
    <row r="114" spans="1:64" x14ac:dyDescent="0.25">
      <c r="A114" s="106"/>
      <c r="B114" s="106"/>
      <c r="C114" s="106"/>
      <c r="D114" s="171"/>
      <c r="E114" s="171"/>
      <c r="F114" s="172"/>
      <c r="G114" s="167"/>
      <c r="H114" s="167"/>
      <c r="I114" s="167"/>
      <c r="J114" s="127"/>
      <c r="K114" s="192"/>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row>
    <row r="115" spans="1:64" x14ac:dyDescent="0.25">
      <c r="A115" s="106"/>
      <c r="B115" s="106"/>
      <c r="C115" s="106"/>
      <c r="D115" s="171"/>
      <c r="E115" s="171"/>
      <c r="F115" s="172"/>
      <c r="G115" s="167"/>
      <c r="H115" s="167"/>
      <c r="I115" s="167"/>
      <c r="J115" s="127"/>
      <c r="K115" s="192"/>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row>
    <row r="116" spans="1:64" x14ac:dyDescent="0.25">
      <c r="A116" s="106"/>
      <c r="B116" s="106"/>
      <c r="C116" s="106"/>
      <c r="D116" s="171"/>
      <c r="E116" s="171"/>
      <c r="F116" s="172"/>
      <c r="G116" s="167"/>
      <c r="H116" s="167"/>
      <c r="I116" s="167"/>
      <c r="J116" s="127"/>
      <c r="K116" s="192"/>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row>
    <row r="117" spans="1:64" x14ac:dyDescent="0.25">
      <c r="A117" s="106"/>
      <c r="B117" s="106"/>
      <c r="C117" s="106"/>
      <c r="D117" s="171"/>
      <c r="E117" s="171"/>
      <c r="F117" s="172"/>
      <c r="G117" s="167"/>
      <c r="H117" s="167"/>
      <c r="I117" s="167"/>
      <c r="J117" s="127"/>
      <c r="K117" s="192"/>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row>
    <row r="118" spans="1:64" x14ac:dyDescent="0.25">
      <c r="A118" s="106"/>
      <c r="B118" s="106"/>
      <c r="C118" s="106"/>
      <c r="D118" s="171"/>
      <c r="E118" s="171"/>
      <c r="F118" s="172"/>
      <c r="G118" s="167"/>
      <c r="H118" s="167"/>
      <c r="I118" s="167"/>
      <c r="J118" s="127"/>
      <c r="K118" s="192"/>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row>
    <row r="119" spans="1:64" x14ac:dyDescent="0.25">
      <c r="A119" s="106"/>
      <c r="B119" s="106"/>
      <c r="C119" s="106"/>
      <c r="D119" s="171"/>
      <c r="E119" s="171"/>
      <c r="F119" s="172"/>
      <c r="G119" s="167"/>
      <c r="H119" s="167"/>
      <c r="I119" s="167"/>
      <c r="J119" s="127"/>
      <c r="K119" s="192"/>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row>
    <row r="120" spans="1:64" x14ac:dyDescent="0.25">
      <c r="A120" s="106"/>
      <c r="B120" s="106"/>
      <c r="C120" s="106"/>
      <c r="D120" s="171"/>
      <c r="E120" s="171"/>
      <c r="F120" s="172"/>
      <c r="G120" s="167"/>
      <c r="H120" s="167"/>
      <c r="I120" s="167"/>
      <c r="J120" s="127"/>
      <c r="K120" s="192"/>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row>
    <row r="121" spans="1:64" x14ac:dyDescent="0.25">
      <c r="A121" s="106"/>
      <c r="B121" s="106"/>
      <c r="C121" s="106"/>
      <c r="D121" s="171"/>
      <c r="E121" s="171"/>
      <c r="F121" s="172"/>
      <c r="G121" s="167"/>
      <c r="H121" s="167"/>
      <c r="I121" s="167"/>
      <c r="J121" s="127"/>
      <c r="K121" s="192"/>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row>
    <row r="122" spans="1:64" x14ac:dyDescent="0.25">
      <c r="A122" s="106"/>
      <c r="B122" s="106"/>
      <c r="C122" s="106"/>
      <c r="D122" s="171"/>
      <c r="E122" s="171"/>
      <c r="F122" s="172"/>
      <c r="G122" s="167"/>
      <c r="H122" s="167"/>
      <c r="I122" s="167"/>
      <c r="J122" s="127"/>
      <c r="K122" s="192"/>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row>
    <row r="123" spans="1:64" x14ac:dyDescent="0.25">
      <c r="A123" s="106"/>
      <c r="B123" s="106"/>
      <c r="C123" s="106"/>
      <c r="D123" s="171"/>
      <c r="E123" s="171"/>
      <c r="F123" s="172"/>
      <c r="G123" s="167"/>
      <c r="H123" s="167"/>
      <c r="I123" s="167"/>
      <c r="J123" s="127"/>
      <c r="K123" s="192"/>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row>
    <row r="124" spans="1:64" x14ac:dyDescent="0.25">
      <c r="A124" s="106"/>
      <c r="B124" s="106"/>
      <c r="C124" s="106"/>
      <c r="D124" s="171"/>
      <c r="E124" s="171"/>
      <c r="F124" s="172"/>
      <c r="G124" s="167"/>
      <c r="H124" s="167"/>
      <c r="I124" s="167"/>
      <c r="J124" s="127"/>
      <c r="K124" s="192"/>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row>
    <row r="125" spans="1:64" x14ac:dyDescent="0.25">
      <c r="A125" s="106"/>
      <c r="B125" s="106"/>
      <c r="C125" s="106"/>
      <c r="D125" s="171"/>
      <c r="E125" s="171"/>
      <c r="F125" s="172"/>
      <c r="G125" s="167"/>
      <c r="H125" s="167"/>
      <c r="I125" s="167"/>
      <c r="J125" s="127"/>
      <c r="K125" s="192"/>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row>
    <row r="126" spans="1:64" x14ac:dyDescent="0.25">
      <c r="A126" s="106"/>
      <c r="B126" s="106"/>
      <c r="C126" s="106"/>
      <c r="D126" s="171"/>
      <c r="E126" s="171"/>
      <c r="F126" s="172"/>
      <c r="G126" s="167"/>
      <c r="H126" s="167"/>
      <c r="I126" s="167"/>
      <c r="J126" s="127"/>
      <c r="K126" s="192"/>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row>
    <row r="127" spans="1:64" x14ac:dyDescent="0.25">
      <c r="A127" s="106"/>
      <c r="B127" s="106"/>
      <c r="C127" s="106"/>
      <c r="D127" s="171"/>
      <c r="E127" s="171"/>
      <c r="F127" s="172"/>
      <c r="G127" s="167"/>
      <c r="H127" s="167"/>
      <c r="I127" s="167"/>
      <c r="J127" s="127"/>
      <c r="K127" s="192"/>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row>
    <row r="128" spans="1:64" x14ac:dyDescent="0.25">
      <c r="A128" s="106"/>
      <c r="B128" s="106"/>
      <c r="C128" s="106"/>
      <c r="D128" s="171"/>
      <c r="E128" s="171"/>
      <c r="F128" s="172"/>
      <c r="G128" s="167"/>
      <c r="H128" s="167"/>
      <c r="I128" s="167"/>
      <c r="J128" s="127"/>
      <c r="K128" s="192"/>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row>
    <row r="129" spans="6:6" x14ac:dyDescent="0.25">
      <c r="F129" s="96"/>
    </row>
    <row r="130" spans="6:6" x14ac:dyDescent="0.25">
      <c r="F130" s="96"/>
    </row>
    <row r="131" spans="6:6" x14ac:dyDescent="0.25">
      <c r="F131" s="96"/>
    </row>
    <row r="132" spans="6:6" x14ac:dyDescent="0.25">
      <c r="F132" s="96"/>
    </row>
    <row r="133" spans="6:6" x14ac:dyDescent="0.25">
      <c r="F133" s="96"/>
    </row>
    <row r="134" spans="6:6" x14ac:dyDescent="0.25">
      <c r="F134" s="96"/>
    </row>
    <row r="135" spans="6:6" x14ac:dyDescent="0.25">
      <c r="F135" s="96"/>
    </row>
    <row r="136" spans="6:6" x14ac:dyDescent="0.25">
      <c r="F136" s="96"/>
    </row>
    <row r="137" spans="6:6" x14ac:dyDescent="0.25">
      <c r="F137" s="96"/>
    </row>
    <row r="138" spans="6:6" x14ac:dyDescent="0.25">
      <c r="F138" s="96"/>
    </row>
    <row r="139" spans="6:6" x14ac:dyDescent="0.25">
      <c r="F139" s="96"/>
    </row>
    <row r="140" spans="6:6" x14ac:dyDescent="0.25">
      <c r="F140" s="96"/>
    </row>
    <row r="141" spans="6:6" x14ac:dyDescent="0.25">
      <c r="F141" s="96"/>
    </row>
    <row r="142" spans="6:6" x14ac:dyDescent="0.25">
      <c r="F142" s="96"/>
    </row>
    <row r="143" spans="6:6" x14ac:dyDescent="0.25">
      <c r="F143" s="96"/>
    </row>
    <row r="144" spans="6:6" x14ac:dyDescent="0.25">
      <c r="F144" s="96"/>
    </row>
    <row r="145" spans="6:6" x14ac:dyDescent="0.25">
      <c r="F145" s="96"/>
    </row>
    <row r="146" spans="6:6" x14ac:dyDescent="0.25">
      <c r="F146" s="96"/>
    </row>
    <row r="147" spans="6:6" x14ac:dyDescent="0.25">
      <c r="F147" s="96"/>
    </row>
    <row r="148" spans="6:6" x14ac:dyDescent="0.25">
      <c r="F148" s="96"/>
    </row>
    <row r="149" spans="6:6" x14ac:dyDescent="0.25">
      <c r="F149" s="96"/>
    </row>
    <row r="150" spans="6:6" x14ac:dyDescent="0.25">
      <c r="F150" s="96"/>
    </row>
    <row r="151" spans="6:6" x14ac:dyDescent="0.25">
      <c r="F151" s="96"/>
    </row>
    <row r="152" spans="6:6" x14ac:dyDescent="0.25">
      <c r="F152" s="96"/>
    </row>
    <row r="153" spans="6:6" x14ac:dyDescent="0.25">
      <c r="F153" s="96"/>
    </row>
    <row r="154" spans="6:6" x14ac:dyDescent="0.25">
      <c r="F154" s="96"/>
    </row>
    <row r="155" spans="6:6" x14ac:dyDescent="0.25">
      <c r="F155" s="96"/>
    </row>
    <row r="156" spans="6:6" x14ac:dyDescent="0.25">
      <c r="F156" s="96"/>
    </row>
    <row r="157" spans="6:6" x14ac:dyDescent="0.25">
      <c r="F157" s="96"/>
    </row>
    <row r="158" spans="6:6" x14ac:dyDescent="0.25">
      <c r="F158" s="96"/>
    </row>
    <row r="159" spans="6:6" x14ac:dyDescent="0.25">
      <c r="F159" s="96"/>
    </row>
  </sheetData>
  <autoFilter ref="A3:K18" xr:uid="{7FC6EDC4-3AFE-46FE-A0BF-BE22A4B7827F}"/>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F82BF-B831-46E5-A6AE-2E8BAD9628C7}">
  <dimension ref="A1:AM167"/>
  <sheetViews>
    <sheetView workbookViewId="0">
      <selection activeCell="E22" sqref="E22"/>
    </sheetView>
  </sheetViews>
  <sheetFormatPr defaultRowHeight="15" x14ac:dyDescent="0.25"/>
  <cols>
    <col min="2" max="2" width="11.77734375" customWidth="1"/>
    <col min="3" max="3" width="10.77734375" bestFit="1" customWidth="1"/>
    <col min="5" max="5" width="45.21875" customWidth="1"/>
  </cols>
  <sheetData>
    <row r="1" spans="1:39" x14ac:dyDescent="0.25">
      <c r="A1" s="106"/>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row>
    <row r="2" spans="1:39" x14ac:dyDescent="0.25">
      <c r="A2" s="106"/>
      <c r="B2" s="66"/>
      <c r="C2" s="39"/>
      <c r="D2" s="39"/>
      <c r="E2" s="39" t="s">
        <v>446</v>
      </c>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row>
    <row r="3" spans="1:39" s="1" customFormat="1" ht="60" x14ac:dyDescent="0.25">
      <c r="A3" s="160"/>
      <c r="B3" s="40" t="s">
        <v>447</v>
      </c>
      <c r="C3" s="41">
        <v>0.2</v>
      </c>
      <c r="D3" s="41" t="s">
        <v>80</v>
      </c>
      <c r="E3" s="41" t="s">
        <v>448</v>
      </c>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row>
    <row r="4" spans="1:39" ht="60" x14ac:dyDescent="0.25">
      <c r="A4" s="106"/>
      <c r="B4" s="40" t="s">
        <v>449</v>
      </c>
      <c r="C4" s="41">
        <v>0.126</v>
      </c>
      <c r="D4" s="41" t="s">
        <v>81</v>
      </c>
      <c r="E4" s="41" t="s">
        <v>448</v>
      </c>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39" ht="30" x14ac:dyDescent="0.25">
      <c r="A5" s="106"/>
      <c r="B5" s="40" t="s">
        <v>450</v>
      </c>
      <c r="C5" s="42">
        <v>15000</v>
      </c>
      <c r="D5" s="41" t="s">
        <v>82</v>
      </c>
      <c r="E5" s="41" t="s">
        <v>980</v>
      </c>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39" x14ac:dyDescent="0.25">
      <c r="A6" s="106"/>
      <c r="B6" s="160"/>
      <c r="C6" s="160"/>
      <c r="D6" s="160"/>
      <c r="E6" s="160"/>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row>
    <row r="7" spans="1:39" x14ac:dyDescent="0.25">
      <c r="A7" s="106"/>
      <c r="B7" s="160"/>
      <c r="C7" s="160"/>
      <c r="D7" s="160"/>
      <c r="E7" s="160"/>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row>
    <row r="8" spans="1:39" x14ac:dyDescent="0.25">
      <c r="A8" s="106"/>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row>
    <row r="9" spans="1:39" x14ac:dyDescent="0.25">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row>
    <row r="10" spans="1:39" x14ac:dyDescent="0.25">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row>
    <row r="11" spans="1:39" x14ac:dyDescent="0.25">
      <c r="A11" s="106"/>
      <c r="B11" s="106"/>
      <c r="C11" s="106"/>
      <c r="D11" s="106"/>
      <c r="E11" s="167"/>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row>
    <row r="12" spans="1:39" x14ac:dyDescent="0.25">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row>
    <row r="13" spans="1:39" x14ac:dyDescent="0.25">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row>
    <row r="14" spans="1:39" x14ac:dyDescent="0.25">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row>
    <row r="15" spans="1:39" x14ac:dyDescent="0.25">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row>
    <row r="16" spans="1:39" x14ac:dyDescent="0.25">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row>
    <row r="17" spans="1:39" x14ac:dyDescent="0.25">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row>
    <row r="18" spans="1:39" x14ac:dyDescent="0.25">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row>
    <row r="19" spans="1:39" x14ac:dyDescent="0.25">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row>
    <row r="20" spans="1:39" x14ac:dyDescent="0.25">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row>
    <row r="21" spans="1:39" x14ac:dyDescent="0.25">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row>
    <row r="22" spans="1:39" x14ac:dyDescent="0.25">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row>
    <row r="23" spans="1:39" x14ac:dyDescent="0.25">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row>
    <row r="24" spans="1:39" x14ac:dyDescent="0.25">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row>
    <row r="25" spans="1:39" x14ac:dyDescent="0.25">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row>
    <row r="26" spans="1:39" x14ac:dyDescent="0.25">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row>
    <row r="27" spans="1:39" x14ac:dyDescent="0.25">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row>
    <row r="28" spans="1:39" x14ac:dyDescent="0.25">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row>
    <row r="29" spans="1:39" x14ac:dyDescent="0.25">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row>
    <row r="30" spans="1:39" x14ac:dyDescent="0.25">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row>
    <row r="31" spans="1:39" x14ac:dyDescent="0.25">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row>
    <row r="32" spans="1:39" x14ac:dyDescent="0.25">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row>
    <row r="33" spans="1:39" x14ac:dyDescent="0.25">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row>
    <row r="34" spans="1:39" x14ac:dyDescent="0.25">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row>
    <row r="35" spans="1:39" x14ac:dyDescent="0.25">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row>
    <row r="36" spans="1:39" x14ac:dyDescent="0.25">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row>
    <row r="37" spans="1:39" x14ac:dyDescent="0.25">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row>
    <row r="38" spans="1:39" x14ac:dyDescent="0.25">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row>
    <row r="39" spans="1:39" x14ac:dyDescent="0.25">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row>
    <row r="40" spans="1:39" x14ac:dyDescent="0.2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row>
    <row r="41" spans="1:39" x14ac:dyDescent="0.25">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row>
    <row r="42" spans="1:39" x14ac:dyDescent="0.25">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row>
    <row r="43" spans="1:39" x14ac:dyDescent="0.25">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row>
    <row r="44" spans="1:39" x14ac:dyDescent="0.25">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row>
    <row r="45" spans="1:39" x14ac:dyDescent="0.25">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row>
    <row r="46" spans="1:39" x14ac:dyDescent="0.25">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row>
    <row r="47" spans="1:39" x14ac:dyDescent="0.25">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row>
    <row r="48" spans="1:39" x14ac:dyDescent="0.25">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row>
    <row r="49" spans="1:39" x14ac:dyDescent="0.25">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row>
    <row r="50" spans="1:39" x14ac:dyDescent="0.25">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row>
    <row r="51" spans="1:39" x14ac:dyDescent="0.25">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row>
    <row r="52" spans="1:39" x14ac:dyDescent="0.25">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row>
    <row r="53" spans="1:39" x14ac:dyDescent="0.25">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row>
    <row r="54" spans="1:39" x14ac:dyDescent="0.25">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row>
    <row r="55" spans="1:39" x14ac:dyDescent="0.25">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row>
    <row r="56" spans="1:39" x14ac:dyDescent="0.25">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row>
    <row r="57" spans="1:39" x14ac:dyDescent="0.25">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row>
    <row r="58" spans="1:39" x14ac:dyDescent="0.25">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row>
    <row r="59" spans="1:39" x14ac:dyDescent="0.25">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row>
    <row r="60" spans="1:39" x14ac:dyDescent="0.25">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row>
    <row r="61" spans="1:39" x14ac:dyDescent="0.25">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row>
    <row r="62" spans="1:39" x14ac:dyDescent="0.25">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row>
    <row r="63" spans="1:39" x14ac:dyDescent="0.25">
      <c r="A63" s="106"/>
      <c r="B63" s="106"/>
      <c r="C63" s="106"/>
      <c r="D63" s="106"/>
      <c r="E63" s="106"/>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row>
    <row r="64" spans="1:39" x14ac:dyDescent="0.25">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row>
    <row r="65" spans="1:39" x14ac:dyDescent="0.25">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row>
    <row r="66" spans="1:39" x14ac:dyDescent="0.25">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row>
    <row r="67" spans="1:39" x14ac:dyDescent="0.25">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row>
    <row r="68" spans="1:39" x14ac:dyDescent="0.25">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row>
    <row r="69" spans="1:39" x14ac:dyDescent="0.25">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row>
    <row r="70" spans="1:39" x14ac:dyDescent="0.25">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row>
    <row r="71" spans="1:39" x14ac:dyDescent="0.25">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row>
    <row r="72" spans="1:39" x14ac:dyDescent="0.25">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row>
    <row r="73" spans="1:39" x14ac:dyDescent="0.25">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row>
    <row r="74" spans="1:39" x14ac:dyDescent="0.25">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row>
    <row r="75" spans="1:39" x14ac:dyDescent="0.25">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row>
    <row r="76" spans="1:39" x14ac:dyDescent="0.25">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row>
    <row r="77" spans="1:39" x14ac:dyDescent="0.25">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row>
    <row r="78" spans="1:39" x14ac:dyDescent="0.25">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row>
    <row r="79" spans="1:39" x14ac:dyDescent="0.25">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row>
    <row r="80" spans="1:39" x14ac:dyDescent="0.25">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row>
    <row r="81" spans="1:39" x14ac:dyDescent="0.25">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row>
    <row r="82" spans="1:39" x14ac:dyDescent="0.25">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row>
    <row r="83" spans="1:39" x14ac:dyDescent="0.25">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row>
    <row r="84" spans="1:39" x14ac:dyDescent="0.25">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row>
    <row r="85" spans="1:39" x14ac:dyDescent="0.25">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row>
    <row r="86" spans="1:39" x14ac:dyDescent="0.25">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row>
    <row r="87" spans="1:39" x14ac:dyDescent="0.25">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row>
    <row r="88" spans="1:39" x14ac:dyDescent="0.25">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row>
    <row r="89" spans="1:39" x14ac:dyDescent="0.25">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row>
    <row r="90" spans="1:39" x14ac:dyDescent="0.25">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row>
    <row r="91" spans="1:39" x14ac:dyDescent="0.25">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row>
    <row r="92" spans="1:39" x14ac:dyDescent="0.25">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row>
    <row r="93" spans="1:39" x14ac:dyDescent="0.25">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row>
    <row r="94" spans="1:39" x14ac:dyDescent="0.25">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row>
    <row r="95" spans="1:39" x14ac:dyDescent="0.25">
      <c r="A95" s="106"/>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row>
    <row r="96" spans="1:39" x14ac:dyDescent="0.25">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row>
    <row r="97" spans="1:39" x14ac:dyDescent="0.25">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row>
    <row r="98" spans="1:39" x14ac:dyDescent="0.25">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row>
    <row r="99" spans="1:39" x14ac:dyDescent="0.25">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row>
    <row r="100" spans="1:39" x14ac:dyDescent="0.25">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row>
    <row r="101" spans="1:39" x14ac:dyDescent="0.25">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row>
    <row r="102" spans="1:39" x14ac:dyDescent="0.25">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row>
    <row r="103" spans="1:39" x14ac:dyDescent="0.25">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row>
    <row r="104" spans="1:39" x14ac:dyDescent="0.25">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row>
    <row r="105" spans="1:39" x14ac:dyDescent="0.25">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row>
    <row r="106" spans="1:39" x14ac:dyDescent="0.25">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row>
    <row r="107" spans="1:39" x14ac:dyDescent="0.25">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row>
    <row r="108" spans="1:39" x14ac:dyDescent="0.25">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row>
    <row r="109" spans="1:39" x14ac:dyDescent="0.25">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row>
    <row r="110" spans="1:39" x14ac:dyDescent="0.25">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row>
    <row r="111" spans="1:39" x14ac:dyDescent="0.25">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row>
    <row r="112" spans="1:39" x14ac:dyDescent="0.25">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row>
    <row r="113" spans="1:39" x14ac:dyDescent="0.25">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row>
    <row r="114" spans="1:39" x14ac:dyDescent="0.25">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row>
    <row r="115" spans="1:39" x14ac:dyDescent="0.25">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row>
    <row r="116" spans="1:39" x14ac:dyDescent="0.25">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row>
    <row r="117" spans="1:39" x14ac:dyDescent="0.25">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row>
    <row r="118" spans="1:39" x14ac:dyDescent="0.25">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row>
    <row r="119" spans="1:39" x14ac:dyDescent="0.25">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row>
    <row r="120" spans="1:39" x14ac:dyDescent="0.25">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row>
    <row r="121" spans="1:39" x14ac:dyDescent="0.25">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row>
    <row r="122" spans="1:39" x14ac:dyDescent="0.25">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row>
    <row r="123" spans="1:39" x14ac:dyDescent="0.25">
      <c r="A123" s="106"/>
      <c r="B123" s="106"/>
      <c r="C123" s="106"/>
      <c r="D123" s="106"/>
      <c r="E123" s="106"/>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c r="AF123" s="160"/>
      <c r="AG123" s="160"/>
      <c r="AH123" s="160"/>
      <c r="AI123" s="160"/>
      <c r="AJ123" s="160"/>
      <c r="AK123" s="160"/>
      <c r="AL123" s="160"/>
      <c r="AM123" s="160"/>
    </row>
    <row r="124" spans="1:39" x14ac:dyDescent="0.25">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row>
    <row r="125" spans="1:39" x14ac:dyDescent="0.25">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row>
    <row r="126" spans="1:39" x14ac:dyDescent="0.25">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row>
    <row r="127" spans="1:39" x14ac:dyDescent="0.25">
      <c r="A127" s="106"/>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row>
    <row r="128" spans="1:39" x14ac:dyDescent="0.25">
      <c r="A128" s="106"/>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row>
    <row r="129" spans="1:39" x14ac:dyDescent="0.25">
      <c r="A129" s="106"/>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row>
    <row r="130" spans="1:39" x14ac:dyDescent="0.25">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row>
    <row r="131" spans="1:39" x14ac:dyDescent="0.25">
      <c r="A131" s="106"/>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row>
    <row r="132" spans="1:39" x14ac:dyDescent="0.25">
      <c r="A132" s="10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row>
    <row r="133" spans="1:39" x14ac:dyDescent="0.25">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row>
    <row r="134" spans="1:39" x14ac:dyDescent="0.25">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row>
    <row r="135" spans="1:39" x14ac:dyDescent="0.25">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row>
    <row r="136" spans="1:39" x14ac:dyDescent="0.25">
      <c r="A136" s="106"/>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row>
    <row r="137" spans="1:39" x14ac:dyDescent="0.25">
      <c r="A137" s="106"/>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row>
    <row r="138" spans="1:39" x14ac:dyDescent="0.25">
      <c r="A138" s="106"/>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row>
    <row r="139" spans="1:39" x14ac:dyDescent="0.25">
      <c r="A139" s="106"/>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row>
    <row r="140" spans="1:39" x14ac:dyDescent="0.25">
      <c r="A140" s="106"/>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row>
    <row r="141" spans="1:39" x14ac:dyDescent="0.25">
      <c r="A141" s="106"/>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row>
    <row r="142" spans="1:39" x14ac:dyDescent="0.25">
      <c r="A142" s="106"/>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row>
    <row r="143" spans="1:39" x14ac:dyDescent="0.25">
      <c r="A143" s="106"/>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row>
    <row r="144" spans="1:39" x14ac:dyDescent="0.25">
      <c r="A144" s="106"/>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row>
    <row r="145" spans="1:39" x14ac:dyDescent="0.25">
      <c r="A145" s="106"/>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row>
    <row r="146" spans="1:39" x14ac:dyDescent="0.25">
      <c r="A146" s="106"/>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row>
    <row r="147" spans="1:39" x14ac:dyDescent="0.25">
      <c r="A147" s="106"/>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row>
    <row r="148" spans="1:39" x14ac:dyDescent="0.25">
      <c r="A148" s="106"/>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row>
    <row r="149" spans="1:39" x14ac:dyDescent="0.25">
      <c r="A149" s="106"/>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row>
    <row r="150" spans="1:39" x14ac:dyDescent="0.25">
      <c r="A150" s="106"/>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row>
    <row r="151" spans="1:39" x14ac:dyDescent="0.25">
      <c r="A151" s="106"/>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row>
    <row r="152" spans="1:39" x14ac:dyDescent="0.25">
      <c r="A152" s="106"/>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row>
    <row r="153" spans="1:39" x14ac:dyDescent="0.25">
      <c r="A153" s="106"/>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row>
    <row r="154" spans="1:39" x14ac:dyDescent="0.25">
      <c r="A154" s="106"/>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row>
    <row r="155" spans="1:39" x14ac:dyDescent="0.25">
      <c r="A155" s="106"/>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row>
    <row r="156" spans="1:39" x14ac:dyDescent="0.25">
      <c r="A156" s="106"/>
      <c r="B156" s="106"/>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row>
    <row r="157" spans="1:39" x14ac:dyDescent="0.25">
      <c r="A157" s="106"/>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row>
    <row r="158" spans="1:39" x14ac:dyDescent="0.25">
      <c r="A158" s="106"/>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row>
    <row r="159" spans="1:39" x14ac:dyDescent="0.25">
      <c r="A159" s="106"/>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row>
    <row r="160" spans="1:39" x14ac:dyDescent="0.25">
      <c r="A160" s="106"/>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row>
    <row r="161" spans="1:39" x14ac:dyDescent="0.25">
      <c r="A161" s="106"/>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row>
    <row r="162" spans="1:39" x14ac:dyDescent="0.25">
      <c r="A162" s="106"/>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row>
    <row r="163" spans="1:39" x14ac:dyDescent="0.25">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row>
    <row r="164" spans="1:39" x14ac:dyDescent="0.25">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row>
    <row r="165" spans="1:39" x14ac:dyDescent="0.25">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row>
    <row r="166" spans="1:39" x14ac:dyDescent="0.25">
      <c r="A166" s="106"/>
      <c r="B166" s="106"/>
      <c r="C166" s="106"/>
      <c r="D166" s="106"/>
      <c r="E166" s="106"/>
    </row>
    <row r="167" spans="1:39" x14ac:dyDescent="0.25">
      <c r="A167" s="106"/>
      <c r="B167" s="106"/>
      <c r="C167" s="106"/>
      <c r="D167" s="106"/>
      <c r="E167" s="10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4DAD956CF3614680A710226B9923B5" ma:contentTypeVersion="10" ma:contentTypeDescription="Create a new document." ma:contentTypeScope="" ma:versionID="cbff99237ee776f79ea1f9dc06b6e25b">
  <xsd:schema xmlns:xsd="http://www.w3.org/2001/XMLSchema" xmlns:xs="http://www.w3.org/2001/XMLSchema" xmlns:p="http://schemas.microsoft.com/office/2006/metadata/properties" xmlns:ns3="450b5222-c52d-415f-bac4-ebfff3895c2e" xmlns:ns4="4e6a7808-4259-4816-9107-cad9522adebd" targetNamespace="http://schemas.microsoft.com/office/2006/metadata/properties" ma:root="true" ma:fieldsID="c7b0933c28fae915480e482f5852aef1" ns3:_="" ns4:_="">
    <xsd:import namespace="450b5222-c52d-415f-bac4-ebfff3895c2e"/>
    <xsd:import namespace="4e6a7808-4259-4816-9107-cad9522ade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b5222-c52d-415f-bac4-ebfff3895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a7808-4259-4816-9107-cad9522adeb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89898A-3089-43DF-ABFA-282DC9134880}">
  <ds:schemaRefs>
    <ds:schemaRef ds:uri="http://schemas.microsoft.com/sharepoint/v3/contenttype/forms"/>
  </ds:schemaRefs>
</ds:datastoreItem>
</file>

<file path=customXml/itemProps2.xml><?xml version="1.0" encoding="utf-8"?>
<ds:datastoreItem xmlns:ds="http://schemas.openxmlformats.org/officeDocument/2006/customXml" ds:itemID="{53649C8E-5B55-46DF-8F00-46925AE2C449}">
  <ds:schemaRefs>
    <ds:schemaRef ds:uri="http://schemas.microsoft.com/office/2006/metadata/properties"/>
    <ds:schemaRef ds:uri="http://schemas.microsoft.com/office/infopath/2007/PartnerControls"/>
    <ds:schemaRef ds:uri="http://purl.org/dc/terms/"/>
    <ds:schemaRef ds:uri="4e6a7808-4259-4816-9107-cad9522adebd"/>
    <ds:schemaRef ds:uri="http://schemas.microsoft.com/office/2006/documentManagement/types"/>
    <ds:schemaRef ds:uri="450b5222-c52d-415f-bac4-ebfff3895c2e"/>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C97FE4F-2C57-4128-A8D4-9273E6CC2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b5222-c52d-415f-bac4-ebfff3895c2e"/>
    <ds:schemaRef ds:uri="4e6a7808-4259-4816-9107-cad9522ad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Buildings</vt:lpstr>
      <vt:lpstr>Renewable energy</vt:lpstr>
      <vt:lpstr>Transportation</vt:lpstr>
      <vt:lpstr>Waste and circular economy</vt:lpstr>
      <vt:lpstr>Water and wastewater management</vt:lpstr>
      <vt:lpstr>Land use and area projects</vt:lpstr>
      <vt:lpstr>Climate change adaptation</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Borghild Storaas</dc:creator>
  <cp:lastModifiedBy>Miriam Bugge Anderssen</cp:lastModifiedBy>
  <dcterms:created xsi:type="dcterms:W3CDTF">2019-04-26T08:04:42Z</dcterms:created>
  <dcterms:modified xsi:type="dcterms:W3CDTF">2022-02-24T08:58:38Z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0x010100E44DAD956CF3614680A710226B9923B5</vt:lpwstr>
  </property>
</Properties>
</file>